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cuments\FINANCIJSKI PLANOVI\Izvršenje financijskog plana\IZVRŠENJE PLANA 2023\"/>
    </mc:Choice>
  </mc:AlternateContent>
  <xr:revisionPtr revIDLastSave="0" documentId="13_ncr:1_{481069D1-41A6-44B6-8390-38B6B87AB55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0" i="7" l="1"/>
  <c r="G171" i="7"/>
  <c r="F171" i="7"/>
  <c r="E171" i="7"/>
  <c r="G166" i="7"/>
  <c r="F166" i="7"/>
  <c r="E166" i="7"/>
  <c r="G161" i="7"/>
  <c r="F161" i="7"/>
  <c r="E161" i="7"/>
  <c r="G157" i="7"/>
  <c r="F157" i="7"/>
  <c r="E157" i="7"/>
  <c r="G154" i="7"/>
  <c r="F154" i="7"/>
  <c r="E154" i="7"/>
  <c r="G151" i="7"/>
  <c r="F151" i="7"/>
  <c r="E151" i="7"/>
  <c r="G147" i="7"/>
  <c r="F147" i="7"/>
  <c r="E147" i="7"/>
  <c r="G143" i="7"/>
  <c r="F143" i="7"/>
  <c r="E143" i="7"/>
  <c r="G138" i="7"/>
  <c r="F138" i="7"/>
  <c r="E138" i="7"/>
  <c r="G133" i="7"/>
  <c r="F133" i="7"/>
  <c r="E133" i="7"/>
  <c r="G128" i="7"/>
  <c r="F128" i="7"/>
  <c r="E128" i="7"/>
  <c r="G120" i="7"/>
  <c r="F120" i="7"/>
  <c r="E120" i="7"/>
  <c r="G109" i="7"/>
  <c r="F109" i="7"/>
  <c r="E109" i="7"/>
  <c r="G102" i="7"/>
  <c r="F102" i="7"/>
  <c r="E102" i="7"/>
  <c r="G98" i="7"/>
  <c r="F98" i="7"/>
  <c r="E98" i="7"/>
  <c r="G89" i="7"/>
  <c r="F89" i="7"/>
  <c r="E89" i="7"/>
  <c r="G83" i="7"/>
  <c r="F83" i="7"/>
  <c r="E83" i="7"/>
  <c r="G74" i="7"/>
  <c r="F74" i="7"/>
  <c r="E74" i="7"/>
  <c r="G67" i="7"/>
  <c r="F67" i="7"/>
  <c r="E67" i="7"/>
  <c r="G48" i="7"/>
  <c r="F48" i="7"/>
  <c r="E48" i="7"/>
  <c r="G43" i="7"/>
  <c r="F43" i="7"/>
  <c r="E43" i="7"/>
  <c r="G35" i="7"/>
  <c r="F35" i="7"/>
  <c r="E35" i="7"/>
  <c r="G11" i="7"/>
  <c r="F11" i="7"/>
  <c r="E11" i="7"/>
  <c r="H172" i="7"/>
  <c r="H167" i="7"/>
  <c r="H165" i="7"/>
  <c r="H164" i="7"/>
  <c r="H162" i="7"/>
  <c r="H160" i="7"/>
  <c r="H158" i="7"/>
  <c r="H155" i="7"/>
  <c r="H152" i="7"/>
  <c r="H148" i="7"/>
  <c r="H144" i="7"/>
  <c r="H142" i="7"/>
  <c r="H141" i="7"/>
  <c r="H139" i="7"/>
  <c r="H137" i="7"/>
  <c r="H136" i="7"/>
  <c r="H134" i="7"/>
  <c r="H132" i="7"/>
  <c r="H131" i="7"/>
  <c r="H129" i="7"/>
  <c r="H127" i="7"/>
  <c r="H121" i="7"/>
  <c r="H119" i="7"/>
  <c r="H117" i="7"/>
  <c r="H110" i="7"/>
  <c r="H108" i="7"/>
  <c r="H103" i="7"/>
  <c r="H101" i="7"/>
  <c r="H99" i="7"/>
  <c r="H97" i="7"/>
  <c r="H90" i="7"/>
  <c r="H88" i="7"/>
  <c r="H86" i="7"/>
  <c r="H84" i="7"/>
  <c r="H82" i="7"/>
  <c r="H81" i="7"/>
  <c r="H79" i="7"/>
  <c r="H75" i="7"/>
  <c r="H73" i="7"/>
  <c r="H68" i="7"/>
  <c r="H65" i="7"/>
  <c r="H49" i="7"/>
  <c r="H46" i="7"/>
  <c r="H44" i="7"/>
  <c r="H42" i="7"/>
  <c r="H36" i="7"/>
  <c r="H34" i="7"/>
  <c r="H32" i="7"/>
  <c r="H12" i="7"/>
  <c r="H10" i="7"/>
  <c r="H9" i="7"/>
  <c r="H8" i="7"/>
  <c r="G81" i="7"/>
  <c r="F81" i="7"/>
  <c r="E81" i="7"/>
  <c r="G108" i="7"/>
  <c r="F108" i="7"/>
  <c r="E108" i="7"/>
  <c r="G110" i="7"/>
  <c r="G172" i="7"/>
  <c r="G167" i="7"/>
  <c r="G162" i="7"/>
  <c r="G160" i="7" s="1"/>
  <c r="G158" i="7"/>
  <c r="G155" i="7"/>
  <c r="G152" i="7"/>
  <c r="G148" i="7"/>
  <c r="G144" i="7"/>
  <c r="G139" i="7"/>
  <c r="G137" i="7" s="1"/>
  <c r="G136" i="7" s="1"/>
  <c r="G134" i="7"/>
  <c r="G132" i="7"/>
  <c r="G131" i="7"/>
  <c r="G129" i="7"/>
  <c r="G127" i="7" s="1"/>
  <c r="G121" i="7"/>
  <c r="G119" i="7"/>
  <c r="G117" i="7"/>
  <c r="G103" i="7"/>
  <c r="G101" i="7" s="1"/>
  <c r="G99" i="7"/>
  <c r="G97" i="7"/>
  <c r="G90" i="7"/>
  <c r="G88" i="7" s="1"/>
  <c r="G86" i="7"/>
  <c r="G84" i="7"/>
  <c r="G82" i="7"/>
  <c r="G79" i="7"/>
  <c r="G73" i="7" s="1"/>
  <c r="G75" i="7"/>
  <c r="G68" i="7"/>
  <c r="G65" i="7"/>
  <c r="G49" i="7"/>
  <c r="G46" i="7"/>
  <c r="G44" i="7"/>
  <c r="G36" i="7"/>
  <c r="G34" i="7" s="1"/>
  <c r="G32" i="7"/>
  <c r="G12" i="7"/>
  <c r="G10" i="7" s="1"/>
  <c r="G9" i="11"/>
  <c r="F9" i="11"/>
  <c r="G8" i="11"/>
  <c r="F8" i="11"/>
  <c r="G7" i="11"/>
  <c r="F7" i="11"/>
  <c r="G6" i="11"/>
  <c r="F6" i="11"/>
  <c r="G14" i="8"/>
  <c r="G46" i="8"/>
  <c r="F46" i="8"/>
  <c r="G45" i="8"/>
  <c r="F45" i="8"/>
  <c r="G44" i="8"/>
  <c r="G43" i="8"/>
  <c r="F43" i="8"/>
  <c r="G42" i="8"/>
  <c r="G41" i="8"/>
  <c r="F41" i="8"/>
  <c r="G40" i="8"/>
  <c r="G39" i="8"/>
  <c r="F39" i="8"/>
  <c r="G38" i="8"/>
  <c r="F38" i="8"/>
  <c r="G37" i="8"/>
  <c r="F37" i="8"/>
  <c r="F36" i="8"/>
  <c r="G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5" i="8"/>
  <c r="F25" i="8"/>
  <c r="G24" i="8"/>
  <c r="F24" i="8"/>
  <c r="G23" i="8"/>
  <c r="G22" i="8"/>
  <c r="F22" i="8"/>
  <c r="G21" i="8"/>
  <c r="G20" i="8"/>
  <c r="F20" i="8"/>
  <c r="G19" i="8"/>
  <c r="G18" i="8"/>
  <c r="F18" i="8"/>
  <c r="G17" i="8"/>
  <c r="F17" i="8"/>
  <c r="G16" i="8"/>
  <c r="F16" i="8"/>
  <c r="F15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J103" i="3"/>
  <c r="J102" i="3"/>
  <c r="J101" i="3"/>
  <c r="J100" i="3"/>
  <c r="J99" i="3"/>
  <c r="J98" i="3"/>
  <c r="J89" i="3"/>
  <c r="J88" i="3"/>
  <c r="J87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5" i="3"/>
  <c r="J64" i="3"/>
  <c r="J63" i="3"/>
  <c r="J62" i="3"/>
  <c r="J61" i="3"/>
  <c r="J60" i="3"/>
  <c r="J59" i="3"/>
  <c r="J58" i="3"/>
  <c r="J57" i="3"/>
  <c r="J56" i="3"/>
  <c r="J54" i="3"/>
  <c r="J53" i="3"/>
  <c r="J52" i="3"/>
  <c r="J51" i="3"/>
  <c r="J50" i="3"/>
  <c r="J49" i="3"/>
  <c r="J48" i="3"/>
  <c r="J36" i="3"/>
  <c r="J35" i="3"/>
  <c r="J34" i="3"/>
  <c r="J32" i="3"/>
  <c r="J31" i="3"/>
  <c r="J30" i="3"/>
  <c r="J28" i="3"/>
  <c r="J27" i="3"/>
  <c r="J25" i="3"/>
  <c r="J24" i="3"/>
  <c r="J22" i="3"/>
  <c r="J21" i="3"/>
  <c r="J17" i="3"/>
  <c r="J16" i="3"/>
  <c r="J15" i="3"/>
  <c r="J14" i="3"/>
  <c r="J13" i="3"/>
  <c r="K97" i="3"/>
  <c r="J97" i="3"/>
  <c r="K94" i="3"/>
  <c r="K93" i="3"/>
  <c r="J93" i="3"/>
  <c r="K90" i="3"/>
  <c r="K86" i="3"/>
  <c r="J86" i="3"/>
  <c r="K55" i="3"/>
  <c r="J55" i="3"/>
  <c r="K47" i="3"/>
  <c r="J47" i="3"/>
  <c r="K46" i="3"/>
  <c r="J46" i="3"/>
  <c r="K45" i="3"/>
  <c r="J45" i="3"/>
  <c r="K33" i="3"/>
  <c r="J33" i="3"/>
  <c r="K26" i="3"/>
  <c r="J26" i="3"/>
  <c r="K23" i="3"/>
  <c r="J23" i="3"/>
  <c r="K20" i="3"/>
  <c r="J20" i="3"/>
  <c r="K12" i="3"/>
  <c r="J12" i="3"/>
  <c r="K11" i="3"/>
  <c r="J11" i="3"/>
  <c r="K10" i="3"/>
  <c r="J10" i="3"/>
  <c r="I95" i="3"/>
  <c r="I94" i="3" s="1"/>
  <c r="I102" i="3"/>
  <c r="I97" i="3" s="1"/>
  <c r="I98" i="3"/>
  <c r="I91" i="3"/>
  <c r="I90" i="3"/>
  <c r="I87" i="3"/>
  <c r="I86" i="3"/>
  <c r="I79" i="3"/>
  <c r="I77" i="3"/>
  <c r="I67" i="3"/>
  <c r="I60" i="3"/>
  <c r="I56" i="3"/>
  <c r="I52" i="3"/>
  <c r="I50" i="3"/>
  <c r="I47" i="3" s="1"/>
  <c r="I48" i="3"/>
  <c r="K23" i="1"/>
  <c r="J24" i="1"/>
  <c r="J23" i="1"/>
  <c r="G165" i="7" l="1"/>
  <c r="G164" i="7" s="1"/>
  <c r="G150" i="7"/>
  <c r="G142" i="7"/>
  <c r="G42" i="7"/>
  <c r="G9" i="7"/>
  <c r="I93" i="3"/>
  <c r="I55" i="3"/>
  <c r="I46" i="3"/>
  <c r="H12" i="1"/>
  <c r="H9" i="1"/>
  <c r="H93" i="3"/>
  <c r="H46" i="3"/>
  <c r="H45" i="3" s="1"/>
  <c r="H37" i="3"/>
  <c r="H11" i="3"/>
  <c r="H10" i="3" s="1"/>
  <c r="D45" i="8"/>
  <c r="D37" i="8"/>
  <c r="D32" i="8"/>
  <c r="D30" i="8"/>
  <c r="D28" i="8"/>
  <c r="D27" i="8" s="1"/>
  <c r="D24" i="8"/>
  <c r="D16" i="8"/>
  <c r="D11" i="8"/>
  <c r="D9" i="8"/>
  <c r="D7" i="8"/>
  <c r="D6" i="8"/>
  <c r="F165" i="7"/>
  <c r="F164" i="7"/>
  <c r="F160" i="7"/>
  <c r="F150" i="7"/>
  <c r="F141" i="7" s="1"/>
  <c r="F142" i="7"/>
  <c r="F137" i="7"/>
  <c r="F136" i="7"/>
  <c r="F132" i="7"/>
  <c r="F131" i="7" s="1"/>
  <c r="F127" i="7"/>
  <c r="F119" i="7"/>
  <c r="F101" i="7"/>
  <c r="F97" i="7"/>
  <c r="F88" i="7"/>
  <c r="F82" i="7"/>
  <c r="F73" i="7"/>
  <c r="F42" i="7"/>
  <c r="F34" i="7"/>
  <c r="F10" i="7"/>
  <c r="E165" i="7"/>
  <c r="E164" i="7" s="1"/>
  <c r="E160" i="7"/>
  <c r="E150" i="7"/>
  <c r="E142" i="7"/>
  <c r="E141" i="7" s="1"/>
  <c r="E137" i="7"/>
  <c r="E136" i="7" s="1"/>
  <c r="E132" i="7"/>
  <c r="E131" i="7" s="1"/>
  <c r="E127" i="7"/>
  <c r="E119" i="7"/>
  <c r="E101" i="7"/>
  <c r="E97" i="7"/>
  <c r="E88" i="7"/>
  <c r="E82" i="7"/>
  <c r="E73" i="7"/>
  <c r="E42" i="7"/>
  <c r="E34" i="7"/>
  <c r="E10" i="7"/>
  <c r="H15" i="1" l="1"/>
  <c r="G141" i="7"/>
  <c r="G8" i="7" s="1"/>
  <c r="I45" i="3"/>
  <c r="F9" i="7"/>
  <c r="F8" i="7" s="1"/>
  <c r="E9" i="7"/>
  <c r="E8" i="7" l="1"/>
  <c r="E45" i="8"/>
  <c r="E37" i="8"/>
  <c r="E32" i="8"/>
  <c r="E30" i="8"/>
  <c r="E28" i="8"/>
  <c r="C45" i="8"/>
  <c r="C37" i="8"/>
  <c r="C32" i="8"/>
  <c r="C30" i="8"/>
  <c r="C28" i="8"/>
  <c r="E24" i="8"/>
  <c r="C24" i="8"/>
  <c r="E16" i="8"/>
  <c r="C16" i="8"/>
  <c r="E11" i="8"/>
  <c r="C11" i="8"/>
  <c r="E9" i="8"/>
  <c r="C9" i="8"/>
  <c r="E7" i="8"/>
  <c r="C7" i="8"/>
  <c r="G46" i="3"/>
  <c r="F46" i="3"/>
  <c r="G93" i="3"/>
  <c r="C27" i="8" l="1"/>
  <c r="E27" i="8"/>
  <c r="C6" i="8"/>
  <c r="E6" i="8"/>
  <c r="G45" i="3"/>
  <c r="B45" i="8" l="1"/>
  <c r="B37" i="8"/>
  <c r="B32" i="8"/>
  <c r="B30" i="8"/>
  <c r="B28" i="8"/>
  <c r="B24" i="8"/>
  <c r="B16" i="8"/>
  <c r="B11" i="8"/>
  <c r="B9" i="8"/>
  <c r="B7" i="8"/>
  <c r="B6" i="8" l="1"/>
  <c r="B27" i="8"/>
  <c r="I40" i="3" l="1"/>
  <c r="I38" i="3"/>
  <c r="G37" i="3"/>
  <c r="I34" i="3"/>
  <c r="I33" i="3" s="1"/>
  <c r="I30" i="3"/>
  <c r="I27" i="3"/>
  <c r="I24" i="3"/>
  <c r="I23" i="3" s="1"/>
  <c r="I21" i="3"/>
  <c r="I20" i="3" s="1"/>
  <c r="I18" i="3"/>
  <c r="I15" i="3"/>
  <c r="I13" i="3"/>
  <c r="F102" i="3"/>
  <c r="F98" i="3"/>
  <c r="F97" i="3"/>
  <c r="F95" i="3"/>
  <c r="F94" i="3" s="1"/>
  <c r="F91" i="3"/>
  <c r="F90" i="3" s="1"/>
  <c r="F87" i="3"/>
  <c r="F86" i="3" s="1"/>
  <c r="F79" i="3"/>
  <c r="F77" i="3"/>
  <c r="F67" i="3"/>
  <c r="F60" i="3"/>
  <c r="F56" i="3"/>
  <c r="F52" i="3"/>
  <c r="F50" i="3"/>
  <c r="F48" i="3"/>
  <c r="F47" i="3"/>
  <c r="F40" i="3"/>
  <c r="F38" i="3"/>
  <c r="F37" i="3"/>
  <c r="F34" i="3"/>
  <c r="F33" i="3" s="1"/>
  <c r="F30" i="3"/>
  <c r="F27" i="3"/>
  <c r="F26" i="3" s="1"/>
  <c r="F24" i="3"/>
  <c r="F23" i="3" s="1"/>
  <c r="F21" i="3"/>
  <c r="F20" i="3" s="1"/>
  <c r="F18" i="3"/>
  <c r="F15" i="3"/>
  <c r="F12" i="3" s="1"/>
  <c r="F13" i="3"/>
  <c r="K14" i="1"/>
  <c r="J14" i="1"/>
  <c r="K13" i="1"/>
  <c r="J13" i="1"/>
  <c r="K10" i="1"/>
  <c r="J10" i="1"/>
  <c r="F22" i="1"/>
  <c r="I12" i="1"/>
  <c r="K12" i="1" s="1"/>
  <c r="G12" i="1"/>
  <c r="I9" i="1"/>
  <c r="G9" i="1"/>
  <c r="F12" i="1"/>
  <c r="F9" i="1"/>
  <c r="F15" i="1" l="1"/>
  <c r="I15" i="1"/>
  <c r="K15" i="1" s="1"/>
  <c r="F93" i="3"/>
  <c r="K9" i="1"/>
  <c r="J12" i="1"/>
  <c r="I37" i="3"/>
  <c r="I26" i="3"/>
  <c r="G11" i="3"/>
  <c r="G10" i="3" s="1"/>
  <c r="I12" i="3"/>
  <c r="F55" i="3"/>
  <c r="F45" i="3" s="1"/>
  <c r="F11" i="3"/>
  <c r="F10" i="3" s="1"/>
  <c r="G15" i="1"/>
  <c r="J9" i="1"/>
  <c r="J15" i="1" l="1"/>
  <c r="I11" i="3"/>
  <c r="I10" i="3" s="1"/>
</calcChain>
</file>

<file path=xl/sharedStrings.xml><?xml version="1.0" encoding="utf-8"?>
<sst xmlns="http://schemas.openxmlformats.org/spreadsheetml/2006/main" count="523" uniqueCount="305">
  <si>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</si>
  <si>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</si>
  <si>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</si>
  <si>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</si>
  <si>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</si>
  <si>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</si>
  <si>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</si>
  <si>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</si>
  <si>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</si>
  <si>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</si>
  <si>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</si>
  <si>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</si>
  <si>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</si>
  <si>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</si>
  <si>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</si>
  <si>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</si>
  <si>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</si>
  <si>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</si>
  <si>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</si>
  <si>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</si>
  <si>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</si>
  <si>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</si>
  <si>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</si>
  <si>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proizvoda i robe te pruženih usluga</t>
  </si>
  <si>
    <t>Prihodi od prodaje proizvoda i robe</t>
  </si>
  <si>
    <t>Prihodi od prodaje proizvedene dugotrajne imovine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</si>
  <si>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</si>
  <si>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</si>
  <si>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</si>
  <si>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</si>
  <si>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</si>
  <si>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</si>
  <si>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</si>
  <si>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</si>
  <si>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</si>
  <si>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</si>
  <si>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</si>
  <si>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</si>
  <si>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</si>
  <si>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</si>
  <si>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</si>
  <si>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</si>
  <si>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</si>
  <si>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</si>
  <si>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</si>
  <si>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</si>
  <si>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</si>
  <si>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</si>
  <si>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</si>
  <si>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</si>
  <si>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</si>
  <si>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</si>
  <si>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</si>
  <si>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</si>
  <si>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</si>
  <si>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</si>
  <si>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</si>
  <si>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</si>
  <si>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</si>
  <si>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</si>
  <si>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</si>
  <si>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</si>
  <si>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</si>
  <si>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</si>
  <si>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</si>
  <si>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</si>
  <si>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</si>
  <si>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</si>
  <si>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</si>
  <si>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OSTVARENJE/IZVRŠENJE 
2022.</t>
  </si>
  <si>
    <t>IZVORNI PLAN ILI REBALANS 2023.</t>
  </si>
  <si>
    <t>TEKUĆI PLAN 2023.</t>
  </si>
  <si>
    <t xml:space="preserve">OSTVARENJE/IZVRŠENJE 
2023. </t>
  </si>
  <si>
    <t>IZVJEŠTAJ O IZVRŠENJU FINANCIJSKOG PLANA ŠKOLE PRIMIJENJENIH UMJETNOSTI I DIZAJNA - PULA ZA 2023. GODINU</t>
  </si>
  <si>
    <t>OSTVARENJE/IZVRŠENJE 
2023.</t>
  </si>
  <si>
    <t>Pomoći od međunarodnih organizacija te institucija i tijela EU</t>
  </si>
  <si>
    <t>Tekuće pomoći od institucija i tijela EU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</si>
  <si>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</si>
  <si>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</si>
  <si>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</si>
  <si>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</si>
  <si>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</si>
  <si>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</si>
  <si>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 - kamate a vista</t>
  </si>
  <si>
    <t>Kamate na oročena sredstva</t>
  </si>
  <si>
    <t>Prihodi od administrativnih pristojbi i po posebnim propisima</t>
  </si>
  <si>
    <t>Prihodi po posebnim propisima</t>
  </si>
  <si>
    <t>Sufinanciranje cijene usluge, participacije i slično</t>
  </si>
  <si>
    <t>Prihodi od pruženih usluga</t>
  </si>
  <si>
    <t>Donacije od pravnih i fizičkih osoba izvan općeg proračuna</t>
  </si>
  <si>
    <t>Tekuće donacije  od pravnih i fizičkih osoba izvan općeg proračuna</t>
  </si>
  <si>
    <t>Kapitalne donacije  od pravnih i fizičkih osoba izvan općeg proračuna</t>
  </si>
  <si>
    <t>Prihodi iz nadležnog proračuna i od HZZO-a temeljem ugovornih obveza</t>
  </si>
  <si>
    <t>Prihodi iz proračuna za financiranje redovne djelatnosti</t>
  </si>
  <si>
    <t>Prihodi iz nadležnog proračuna za financiranje rashoda poslovanja</t>
  </si>
  <si>
    <t>Prihodi iz nadležnog proračuna za financiranje rashoda za nabavu nefinancijske imovine</t>
  </si>
  <si>
    <t>Prihodi od prodaje neproizvedene dugotrajne imovine</t>
  </si>
  <si>
    <t>Prihodi od prodaje materijalne imovine-prirodnih bogatstava</t>
  </si>
  <si>
    <t>Prihodi od prodaje postrojenja i opreme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</si>
  <si>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</si>
  <si>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</si>
  <si>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</si>
  <si>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</si>
  <si>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3212</t>
  </si>
  <si>
    <t>Naknade za prijevoz, za rad na terenu i odvojeni život</t>
  </si>
  <si>
    <t>Stručno usavršavanje</t>
  </si>
  <si>
    <t>3221</t>
  </si>
  <si>
    <t>3223</t>
  </si>
  <si>
    <t>3224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</si>
  <si>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</si>
  <si>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</si>
  <si>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</si>
  <si>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</si>
  <si>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</si>
  <si>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</si>
  <si>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</si>
  <si>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3231</t>
  </si>
  <si>
    <t>3232</t>
  </si>
  <si>
    <t>3234</t>
  </si>
  <si>
    <t>3238</t>
  </si>
  <si>
    <t>3239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</si>
  <si>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</si>
  <si>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</si>
  <si>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</si>
  <si>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</si>
  <si>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</si>
  <si>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</si>
  <si>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</si>
  <si>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</si>
  <si>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</si>
  <si>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</si>
  <si>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</si>
  <si>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</si>
  <si>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</si>
  <si>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3293</t>
  </si>
  <si>
    <t>Reprezentacija</t>
  </si>
  <si>
    <t>Članarine i norme</t>
  </si>
  <si>
    <t>Pristojbe i naknade</t>
  </si>
  <si>
    <t>Troškovi sudskih postupaka</t>
  </si>
  <si>
    <t>3299</t>
  </si>
  <si>
    <t>3431</t>
  </si>
  <si>
    <t>Bankarske usluge i usluge platnog prometa</t>
  </si>
  <si>
    <t>Zatezne kamate</t>
  </si>
  <si>
    <t>Financijski rashodi</t>
  </si>
  <si>
    <t>Ostali financijski rashodi</t>
  </si>
  <si>
    <t xml:space="preserve">Ostali rashodi </t>
  </si>
  <si>
    <t>Tekuće donacije</t>
  </si>
  <si>
    <t>Tekuće donacije u naravi</t>
  </si>
  <si>
    <t>Rashodi za nabavu proizvedene dugotrajne imovine</t>
  </si>
  <si>
    <t>Postrojenja i oprema</t>
  </si>
  <si>
    <t>Uredska oprema i namještaj</t>
  </si>
  <si>
    <t>Uređaji,strojevi i oprema za ostale namjene</t>
  </si>
  <si>
    <t>Knjige, umjetnička djela i ostalie izložb.vrijednosti</t>
  </si>
  <si>
    <t>Knjige</t>
  </si>
  <si>
    <t>Škola primijenjenih umjetnosti i dizajna - Pula</t>
  </si>
  <si>
    <t>MATERIJALNI RASHODI</t>
  </si>
  <si>
    <t>SLUŽBENA PUTOVANJA</t>
  </si>
  <si>
    <t>STRUČNO USAVRŠAVANJE ZAPOSLENIKA</t>
  </si>
  <si>
    <t>UREDSKI MATERIJAL I OSTALI MATERIJALNI RASHODI</t>
  </si>
  <si>
    <t>MATERIJAL I SIROVINE</t>
  </si>
  <si>
    <t>MAT.I DIJELOVI ZA TEKUĆE I INVEST.ODRŽAVANJE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</si>
  <si>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</si>
  <si>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</si>
  <si>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</si>
  <si>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</si>
  <si>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</si>
  <si>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</si>
  <si>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</si>
  <si>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INTELEKTUALNE I OSOBNE  USLUGE</t>
  </si>
  <si>
    <t>RAČUNALNE USLUGE</t>
  </si>
  <si>
    <t>OSTALE USLUGE</t>
  </si>
  <si>
    <t>REPREZENTACIJA</t>
  </si>
  <si>
    <t>ČLANARINE</t>
  </si>
  <si>
    <t>PRISTOJBE I NAKNADE</t>
  </si>
  <si>
    <t>OSTALI NESPOMENUTI RASHODI POSLOVANJA</t>
  </si>
  <si>
    <t>FINANCIJSKI RASHODI</t>
  </si>
  <si>
    <t>BANKARSKE USLUGE I USLUGE PLATNOG PROMETA</t>
  </si>
  <si>
    <t>NAKNADE ZA PRIJEVOZ</t>
  </si>
  <si>
    <t>ENERGIJA</t>
  </si>
  <si>
    <t>ZDRAVSTVENE I VETERINARSKE USLUGE</t>
  </si>
  <si>
    <t>PREMIJE OSIGURANJA</t>
  </si>
  <si>
    <t>NAKNADE TROŠKOVA OSOBAMA IZVAN RADNOG ODNOSA</t>
  </si>
  <si>
    <t>RASHODI ZA ZAPOSLENE</t>
  </si>
  <si>
    <t>PLAĆE ZA REDOVAN RAD</t>
  </si>
  <si>
    <t>OSTALI RASHODI ZA ZAPOSLENE</t>
  </si>
  <si>
    <t>DOPRINOSI ZA OBVEZNO ZDRAVSTVENO OSIGURANJE</t>
  </si>
  <si>
    <t>MATERIJAL I DIJELOVI ZA TEKUĆE I INVESTICIJSKO ODRŽAVANJE</t>
  </si>
  <si>
    <t>OSTALI RASHODI</t>
  </si>
  <si>
    <t>TEKUĆE DONACIJE U NARAVI</t>
  </si>
  <si>
    <t>RASHODI ZA NABAVU PROIZVEDENE DUGOTRAJNE IMOVINE</t>
  </si>
  <si>
    <t>UREDSKA OPREMA I NAMJEŠTAJ</t>
  </si>
  <si>
    <t>UREĐAJI, STROJEVI I OPREMA ZA OSTALE NAMJENE</t>
  </si>
  <si>
    <t>KNJIGE</t>
  </si>
  <si>
    <t>MOZAIK 5</t>
  </si>
  <si>
    <t xml:space="preserve"> IZVRŠENJE 
2023.</t>
  </si>
  <si>
    <t>Nematerijalna imovina</t>
  </si>
  <si>
    <t>Ostala nematerijalna imovina</t>
  </si>
  <si>
    <t>Oprema za održavanje i zaštitu</t>
  </si>
  <si>
    <t>Prihodi od prodaje proizvoda i robe te pruženih usluga i prihodi od donacija</t>
  </si>
  <si>
    <t>11001 Nenamjenski prihodi i primici</t>
  </si>
  <si>
    <t>32400 Vlastiti prihodi srednjih škola</t>
  </si>
  <si>
    <t>4 Prihodi za posebne namjene</t>
  </si>
  <si>
    <t>47400 Prihodi za posebne namjene za srednje škole</t>
  </si>
  <si>
    <t>48007 Decentralizirana sredstva za srednje škole</t>
  </si>
  <si>
    <t>48011 Decentralizirana sredstva prethodne godine-školstvo</t>
  </si>
  <si>
    <t>5 Pomoći</t>
  </si>
  <si>
    <t>51100 Strukturni fondovi EU</t>
  </si>
  <si>
    <t>51999 Prihodi od EU projekata-ostalo</t>
  </si>
  <si>
    <t>53080 Agencija za odgoj i obrazovanje za proračunske korisnike</t>
  </si>
  <si>
    <t>53082 Ministarstvo znanosti i obrazovanja za srednje škole</t>
  </si>
  <si>
    <t>53102 Ministarstvo rada, mirovinskog sustava, obitelji i socijalne politike za proračunske korisnike</t>
  </si>
  <si>
    <t>55359 Grad Pula za proračunske korisnike</t>
  </si>
  <si>
    <t>58800 Proračunski korisnici za proračunske korisnike</t>
  </si>
  <si>
    <t>6 Donacije</t>
  </si>
  <si>
    <t>62400 Donacije za srednje škole</t>
  </si>
  <si>
    <t>IZVRŠENJE 
2022.</t>
  </si>
  <si>
    <t>IZVRŠENJE 
2023.</t>
  </si>
  <si>
    <t>09 Obrazovanje</t>
  </si>
  <si>
    <t>092 Srednjoškolsko obrazovanje</t>
  </si>
  <si>
    <t>0922 Više srednjoškolsko obrazovanje</t>
  </si>
  <si>
    <t>PROGRAM 2201</t>
  </si>
  <si>
    <t>REDOVNA DJELATNOST SREDNJIH ŠKOLA - MINIMALNI STANDARD</t>
  </si>
  <si>
    <t>Aktivnost A220101</t>
  </si>
  <si>
    <t>MATERIJALNI RASHODI SŠ PO KRITERIJIMA</t>
  </si>
  <si>
    <t>Izvor financiranja 48007</t>
  </si>
  <si>
    <t>Decentralizirana sredstva za srednje škole</t>
  </si>
  <si>
    <t>Aktivnost A220102</t>
  </si>
  <si>
    <t>MATERIJALNI RASHODI SŠ PO STVARNOM TROŠKU</t>
  </si>
  <si>
    <t>Aktivnost A220103</t>
  </si>
  <si>
    <t>MATERIJALNI RASHODI SŠ - DRUGI IZVORI</t>
  </si>
  <si>
    <t>Izvor financiranja 32400</t>
  </si>
  <si>
    <t>Vlastiti prihodi srednjih škola</t>
  </si>
  <si>
    <t>Izvor financiranja 47400</t>
  </si>
  <si>
    <t>Prihodi za posebne namjene za srednje škole</t>
  </si>
  <si>
    <t>Izvor financiranja 62400</t>
  </si>
  <si>
    <t xml:space="preserve">Donacije za srednje škole </t>
  </si>
  <si>
    <t>Aktivnost A220104</t>
  </si>
  <si>
    <t>PLAĆE I DRUGI RASHODI ZA ZAPOSLENE SREDNJIH ŠKOLA</t>
  </si>
  <si>
    <t>Izvor financiranja 53082</t>
  </si>
  <si>
    <t>Ministarstvo znanosti i obrazovanja za srednje škole</t>
  </si>
  <si>
    <t>PROGRAM 2301</t>
  </si>
  <si>
    <t>PROGRAMI OBRAZOVANJA IZNAD STANDARDA</t>
  </si>
  <si>
    <t>Aktivnost A230102</t>
  </si>
  <si>
    <t>ŽUPANIJSKA NATJECANJA</t>
  </si>
  <si>
    <t>Izvor financiranja 58800</t>
  </si>
  <si>
    <t>Proračunski korisnici za proračunske korisnike</t>
  </si>
  <si>
    <t>Aktivnost A230143</t>
  </si>
  <si>
    <t>IZLOŽBA UČENIČKIH RADOVA</t>
  </si>
  <si>
    <t>Izvor financiranja 55359</t>
  </si>
  <si>
    <t>Grad Pula za proračunske korisnike</t>
  </si>
  <si>
    <t>Aktivnost A230148</t>
  </si>
  <si>
    <t>FINANCIRANJE UČENIKA S POSEBNIM POTREBAMA</t>
  </si>
  <si>
    <t>Aktivnost A230162</t>
  </si>
  <si>
    <t>NAKNADA ZA ŽUPANIJSKO STRUČNO VIJEĆE</t>
  </si>
  <si>
    <t>Izvor financiranja 53080</t>
  </si>
  <si>
    <t>Agencija za odgoj i obrazovanje za proračunske korisnike</t>
  </si>
  <si>
    <t>Aktivnost A230168</t>
  </si>
  <si>
    <t>EU PROJEKTI KOD PRORAČUNSKIH KORISNIKA</t>
  </si>
  <si>
    <t>Izvor financiranja 51999</t>
  </si>
  <si>
    <t>Prihodi od EU projekata - ostalo</t>
  </si>
  <si>
    <t>Aktivnost A230184</t>
  </si>
  <si>
    <t>ZAVIČAJNA NASTAVA</t>
  </si>
  <si>
    <t>Izvor financiranja 11001</t>
  </si>
  <si>
    <t>Nenamjenski prihodi i primici</t>
  </si>
  <si>
    <t>Aktivnost A230209</t>
  </si>
  <si>
    <t>MENSTRUALNE I HIGIJENSKE POTREPŠTINE</t>
  </si>
  <si>
    <t>Izvor financiranja 53102</t>
  </si>
  <si>
    <t>Ministarstvo rada, mirovinskog sustava, obitelji i socijalne politike za proračunske korisnike</t>
  </si>
  <si>
    <t>PROGRAM 2402</t>
  </si>
  <si>
    <t>INVESTICIJSKO ODRŽAVANJE SREDNJIH ŠKOLA</t>
  </si>
  <si>
    <t>Aktivnost A240201</t>
  </si>
  <si>
    <t>INVESTICIJSKO ODRŽAVANJE SŠ - MINIMALNI STANDARD</t>
  </si>
  <si>
    <t>PROGRAM 2406</t>
  </si>
  <si>
    <t>OPREMANJE U SREDNJIM ŠKOLAMA</t>
  </si>
  <si>
    <t>Kapitalni projekt K240601</t>
  </si>
  <si>
    <t>ŠKOLSKI NAMJEŠTAJ I OPREMA</t>
  </si>
  <si>
    <t>Kapitalni projekt K240602</t>
  </si>
  <si>
    <t>OPREMANJE BIBLIOTEKE</t>
  </si>
  <si>
    <t>Kapitalni projekt K240604</t>
  </si>
  <si>
    <t>OPREMANJE KABINETA</t>
  </si>
  <si>
    <t>PROGRAM 9211</t>
  </si>
  <si>
    <t>Tekući projekt T921101</t>
  </si>
  <si>
    <t>PROVEDBA PROJEKTA MOZAIK 5</t>
  </si>
  <si>
    <t>Izvor financiranja 51100</t>
  </si>
  <si>
    <t>Strukturni fondovi EU</t>
  </si>
  <si>
    <t>48008 Decentralizirana sredstva za kapitalno srednje škole</t>
  </si>
  <si>
    <t>PROGRAM 2404</t>
  </si>
  <si>
    <t>KAPITALNA ULAGANJA U SREDNJE ŠKOLE</t>
  </si>
  <si>
    <t>Kapitalni projekt K240401</t>
  </si>
  <si>
    <t>PROJEKTNA DOKUMENTACIJA SREDNJIH ŠKOLA</t>
  </si>
  <si>
    <t>Izvor financiranja 48008</t>
  </si>
  <si>
    <t>Decentralizirana sredstva za kapitalno za srednje škole</t>
  </si>
  <si>
    <t>RASHODI ZA NABAVU NEPROIZVEDENE DUGOTRAJNE IMOVINE</t>
  </si>
  <si>
    <t>OSTALA NEMATERIJALNA IMOVINA</t>
  </si>
  <si>
    <t>KLASA: 400-07/24-01/2</t>
  </si>
  <si>
    <t>UR.BROJ: 2168-16-2</t>
  </si>
  <si>
    <t>Predsjednica Školskog odbora</t>
  </si>
  <si>
    <t>Jasminka Brlas, prof.</t>
  </si>
  <si>
    <t>UR.BROJ: 2168-16-3</t>
  </si>
  <si>
    <t>UR.BROJ: 2168-16-4</t>
  </si>
  <si>
    <t>UR.BROJ: 2168-16-5</t>
  </si>
  <si>
    <t>UR.BROJ: 2168-16-6</t>
  </si>
  <si>
    <t>UR.BROJ: 2168-16-7</t>
  </si>
  <si>
    <t>UR.BROJ: 2168-16-8</t>
  </si>
  <si>
    <t>Pula, 26. ožujka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</si>
</sst>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" fillId="0" borderId="0" xfId="0" applyFont="1"/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/>
    <xf numFmtId="4" fontId="6" fillId="0" borderId="3" xfId="0" quotePrefix="1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14" fillId="2" borderId="3" xfId="0" applyNumberFormat="1" applyFont="1" applyFill="1" applyBorder="1" applyAlignment="1" applyProtection="1">
      <alignment horizontal="center" vertical="center" wrapText="1"/>
    </xf>
    <xf numFmtId="3" fontId="14" fillId="2" borderId="3" xfId="0" applyNumberFormat="1" applyFont="1" applyFill="1" applyBorder="1" applyAlignment="1" applyProtection="1">
      <alignment horizontal="center" vertical="center" wrapText="1"/>
    </xf>
    <xf numFmtId="4" fontId="20" fillId="2" borderId="0" xfId="0" applyNumberFormat="1" applyFont="1" applyFill="1" applyBorder="1" applyAlignment="1" applyProtection="1">
      <alignment horizontal="center" vertical="center" wrapText="1"/>
    </xf>
    <xf numFmtId="4" fontId="11" fillId="0" borderId="3" xfId="0" quotePrefix="1" applyNumberFormat="1" applyFont="1" applyFill="1" applyBorder="1" applyAlignment="1" applyProtection="1">
      <alignment horizontal="center" vertical="center" wrapText="1"/>
    </xf>
    <xf numFmtId="3" fontId="21" fillId="0" borderId="3" xfId="0" quotePrefix="1" applyNumberFormat="1" applyFont="1" applyFill="1" applyBorder="1" applyAlignment="1" applyProtection="1">
      <alignment horizontal="center" vertical="center" wrapText="1"/>
    </xf>
    <xf numFmtId="4" fontId="11" fillId="0" borderId="3" xfId="0" applyNumberFormat="1" applyFont="1" applyBorder="1" applyAlignment="1">
      <alignment horizontal="right"/>
    </xf>
    <xf numFmtId="4" fontId="11" fillId="3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6" fillId="2" borderId="1" xfId="0" applyNumberFormat="1" applyFont="1" applyFill="1" applyBorder="1" applyAlignment="1" applyProtection="1">
      <alignment vertical="center" wrapText="1"/>
    </xf>
    <xf numFmtId="0" fontId="6" fillId="2" borderId="2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vertical="center" wrapText="1"/>
    </xf>
    <xf numFmtId="0" fontId="16" fillId="5" borderId="1" xfId="0" applyFont="1" applyFill="1" applyBorder="1" applyAlignment="1" applyProtection="1">
      <alignment vertical="center" wrapText="1" readingOrder="1"/>
      <protection locked="0"/>
    </xf>
    <xf numFmtId="0" fontId="16" fillId="5" borderId="2" xfId="0" applyFont="1" applyFill="1" applyBorder="1" applyAlignment="1" applyProtection="1">
      <alignment vertical="center" wrapText="1" readingOrder="1"/>
      <protection locked="0"/>
    </xf>
    <xf numFmtId="0" fontId="16" fillId="5" borderId="4" xfId="0" applyFont="1" applyFill="1" applyBorder="1" applyAlignment="1" applyProtection="1">
      <alignment vertical="center" wrapText="1" readingOrder="1"/>
      <protection locked="0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3" fillId="2" borderId="3" xfId="0" applyNumberFormat="1" applyFont="1" applyFill="1" applyBorder="1" applyAlignment="1" applyProtection="1">
      <alignment horizontal="right" wrapText="1"/>
    </xf>
    <xf numFmtId="4" fontId="11" fillId="0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vertical="center" wrapText="1"/>
    </xf>
    <xf numFmtId="3" fontId="9" fillId="0" borderId="3" xfId="0" applyNumberFormat="1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" fontId="9" fillId="2" borderId="3" xfId="0" quotePrefix="1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/>
    <xf numFmtId="0" fontId="2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25" fillId="2" borderId="1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4" fontId="0" fillId="0" borderId="3" xfId="0" applyNumberFormat="1" applyFont="1" applyBorder="1"/>
    <xf numFmtId="4" fontId="26" fillId="0" borderId="3" xfId="0" applyNumberFormat="1" applyFont="1" applyBorder="1"/>
    <xf numFmtId="4" fontId="27" fillId="0" borderId="3" xfId="0" applyNumberFormat="1" applyFont="1" applyBorder="1"/>
    <xf numFmtId="0" fontId="11" fillId="2" borderId="4" xfId="0" applyNumberFormat="1" applyFont="1" applyFill="1" applyBorder="1" applyAlignment="1" applyProtection="1">
      <alignment vertical="center" wrapText="1"/>
    </xf>
    <xf numFmtId="0" fontId="11" fillId="2" borderId="2" xfId="0" applyNumberFormat="1" applyFont="1" applyFill="1" applyBorder="1" applyAlignment="1" applyProtection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/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8" fillId="2" borderId="5" xfId="0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6"/>
  <sheetViews>
    <sheetView tabSelected="1" zoomScaleNormal="100" workbookViewId="0">
      <selection sqref="A1:K1"/>
    </sheetView>
  </sheetViews>
  <sheetFormatPr defaultRowHeight="15" x14ac:dyDescent="0.25"/>
  <cols>
    <col min="5" max="9" width="25.28515625" customWidth="1"/>
    <col min="10" max="11" width="15.7109375" customWidth="1"/>
  </cols>
  <sheetData>
    <row r="1" spans="1:11" ht="42" customHeight="1" x14ac:dyDescent="0.25">
      <c r="A1" s="144" t="s">
        <v>73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.75" customHeight="1" x14ac:dyDescent="0.25">
      <c r="A2" s="144" t="s">
        <v>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6.75" customHeight="1" x14ac:dyDescent="0.25">
      <c r="A3" s="128"/>
      <c r="B3" s="128"/>
      <c r="C3" s="128"/>
      <c r="D3" s="35"/>
      <c r="E3" s="35"/>
      <c r="F3" s="35"/>
      <c r="G3" s="35"/>
      <c r="H3" s="35"/>
      <c r="I3" s="37"/>
      <c r="J3" s="37"/>
      <c r="K3" s="36"/>
    </row>
    <row r="4" spans="1:11" ht="18" customHeight="1" x14ac:dyDescent="0.25">
      <c r="A4" s="144" t="s">
        <v>55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8" customHeight="1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36"/>
    </row>
    <row r="6" spans="1:11" x14ac:dyDescent="0.25">
      <c r="A6" s="143" t="s">
        <v>56</v>
      </c>
      <c r="B6" s="143"/>
      <c r="C6" s="143"/>
      <c r="D6" s="143"/>
      <c r="E6" s="143"/>
      <c r="F6" s="40"/>
      <c r="G6" s="40"/>
      <c r="H6" s="40"/>
      <c r="I6" s="40"/>
      <c r="J6" s="41"/>
      <c r="K6" s="36"/>
    </row>
    <row r="7" spans="1:11" ht="25.5" x14ac:dyDescent="0.25">
      <c r="A7" s="132" t="s">
        <v>8</v>
      </c>
      <c r="B7" s="133"/>
      <c r="C7" s="133"/>
      <c r="D7" s="133"/>
      <c r="E7" s="134"/>
      <c r="F7" s="20" t="s">
        <v>69</v>
      </c>
      <c r="G7" s="1" t="s">
        <v>70</v>
      </c>
      <c r="H7" s="1" t="s">
        <v>71</v>
      </c>
      <c r="I7" s="20" t="s">
        <v>72</v>
      </c>
      <c r="J7" s="1" t="s">
        <v>17</v>
      </c>
      <c r="K7" s="1" t="s">
        <v>47</v>
      </c>
    </row>
    <row r="8" spans="1:11" s="23" customFormat="1" ht="11.25" x14ac:dyDescent="0.2">
      <c r="A8" s="135">
        <v>1</v>
      </c>
      <c r="B8" s="135"/>
      <c r="C8" s="135"/>
      <c r="D8" s="135"/>
      <c r="E8" s="136"/>
      <c r="F8" s="22">
        <v>2</v>
      </c>
      <c r="G8" s="21"/>
      <c r="H8" s="21">
        <v>4</v>
      </c>
      <c r="I8" s="21">
        <v>5</v>
      </c>
      <c r="J8" s="21" t="s">
        <v>19</v>
      </c>
      <c r="K8" s="21" t="s">
        <v>20</v>
      </c>
    </row>
    <row r="9" spans="1:11" x14ac:dyDescent="0.25">
      <c r="A9" s="148" t="s">
        <v>0</v>
      </c>
      <c r="B9" s="127"/>
      <c r="C9" s="127"/>
      <c r="D9" s="127"/>
      <c r="E9" s="149"/>
      <c r="F9" s="59">
        <f>SUM(F10:F11)</f>
        <v>597195.17000000004</v>
      </c>
      <c r="G9" s="46">
        <f t="shared" ref="G9:I9" si="0">SUM(G10:G11)</f>
        <v>670593.76</v>
      </c>
      <c r="H9" s="46">
        <f t="shared" ref="H9" si="1">SUM(H10:H11)</f>
        <v>670593.76</v>
      </c>
      <c r="I9" s="46">
        <f t="shared" si="0"/>
        <v>662902.55000000005</v>
      </c>
      <c r="J9" s="46">
        <f>SUM(I9/F9*100)</f>
        <v>111.00266433836028</v>
      </c>
      <c r="K9" s="46">
        <f>SUM(I9/H9*100)</f>
        <v>98.853074624493971</v>
      </c>
    </row>
    <row r="10" spans="1:11" x14ac:dyDescent="0.25">
      <c r="A10" s="137" t="s">
        <v>48</v>
      </c>
      <c r="B10" s="138"/>
      <c r="C10" s="138"/>
      <c r="D10" s="138"/>
      <c r="E10" s="147"/>
      <c r="F10" s="72">
        <v>597195.17000000004</v>
      </c>
      <c r="G10" s="47">
        <v>670593.76</v>
      </c>
      <c r="H10" s="47">
        <v>670593.76</v>
      </c>
      <c r="I10" s="47">
        <v>662902.55000000005</v>
      </c>
      <c r="J10" s="47">
        <f>SUM(I10/F10*100)</f>
        <v>111.00266433836028</v>
      </c>
      <c r="K10" s="47">
        <f>SUM(I10/H10*100)</f>
        <v>98.853074624493971</v>
      </c>
    </row>
    <row r="11" spans="1:11" x14ac:dyDescent="0.25">
      <c r="A11" s="150" t="s">
        <v>53</v>
      </c>
      <c r="B11" s="147"/>
      <c r="C11" s="147"/>
      <c r="D11" s="147"/>
      <c r="E11" s="147"/>
      <c r="F11" s="72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25">
      <c r="A12" s="16" t="s">
        <v>1</v>
      </c>
      <c r="B12" s="29"/>
      <c r="C12" s="29"/>
      <c r="D12" s="29"/>
      <c r="E12" s="29"/>
      <c r="F12" s="59">
        <f>SUM(F13:F14)</f>
        <v>603236.44999999995</v>
      </c>
      <c r="G12" s="46">
        <f t="shared" ref="G12:I12" si="2">SUM(G13:G14)</f>
        <v>678702.14</v>
      </c>
      <c r="H12" s="46">
        <f t="shared" ref="H12" si="3">SUM(H13:H14)</f>
        <v>678702.14</v>
      </c>
      <c r="I12" s="46">
        <f t="shared" si="2"/>
        <v>658991.01</v>
      </c>
      <c r="J12" s="46">
        <f>SUM(I12/F12*100)</f>
        <v>109.24257146596497</v>
      </c>
      <c r="K12" s="46">
        <f>SUM(I12/H12*100)</f>
        <v>97.095761330588999</v>
      </c>
    </row>
    <row r="13" spans="1:11" x14ac:dyDescent="0.25">
      <c r="A13" s="145" t="s">
        <v>49</v>
      </c>
      <c r="B13" s="138"/>
      <c r="C13" s="138"/>
      <c r="D13" s="138"/>
      <c r="E13" s="138"/>
      <c r="F13" s="72">
        <v>595549.22</v>
      </c>
      <c r="G13" s="47">
        <v>661872.37</v>
      </c>
      <c r="H13" s="47">
        <v>661872.37</v>
      </c>
      <c r="I13" s="47">
        <v>651159.31000000006</v>
      </c>
      <c r="J13" s="47">
        <f t="shared" ref="J13:J14" si="4">SUM(I13/F13*100)</f>
        <v>109.33761444604026</v>
      </c>
      <c r="K13" s="47">
        <f t="shared" ref="K13:K14" si="5">SUM(I13/H13*100)</f>
        <v>98.381400933838663</v>
      </c>
    </row>
    <row r="14" spans="1:11" x14ac:dyDescent="0.25">
      <c r="A14" s="146" t="s">
        <v>50</v>
      </c>
      <c r="B14" s="147"/>
      <c r="C14" s="147"/>
      <c r="D14" s="147"/>
      <c r="E14" s="147"/>
      <c r="F14" s="58">
        <v>7687.23</v>
      </c>
      <c r="G14" s="48">
        <v>16829.77</v>
      </c>
      <c r="H14" s="48">
        <v>16829.77</v>
      </c>
      <c r="I14" s="48">
        <v>7831.7</v>
      </c>
      <c r="J14" s="47">
        <f t="shared" si="4"/>
        <v>101.8793505593042</v>
      </c>
      <c r="K14" s="47">
        <f t="shared" si="5"/>
        <v>46.534801129189525</v>
      </c>
    </row>
    <row r="15" spans="1:11" x14ac:dyDescent="0.25">
      <c r="A15" s="126" t="s">
        <v>57</v>
      </c>
      <c r="B15" s="127"/>
      <c r="C15" s="127"/>
      <c r="D15" s="127"/>
      <c r="E15" s="127"/>
      <c r="F15" s="59">
        <f>SUM(F9-F12)</f>
        <v>-6041.2799999999115</v>
      </c>
      <c r="G15" s="46">
        <f t="shared" ref="G15:I15" si="6">SUM(G9-G12)</f>
        <v>-8108.3800000000047</v>
      </c>
      <c r="H15" s="46">
        <f t="shared" ref="H15" si="7">SUM(H9-H12)</f>
        <v>-8108.3800000000047</v>
      </c>
      <c r="I15" s="46">
        <f t="shared" si="6"/>
        <v>3911.5400000000373</v>
      </c>
      <c r="J15" s="46">
        <f>SUM(I15/F15*100)</f>
        <v>-64.746874834473729</v>
      </c>
      <c r="K15" s="46">
        <f>SUM(I15/H15*100)</f>
        <v>-48.240708994892131</v>
      </c>
    </row>
    <row r="16" spans="1:11" ht="18" x14ac:dyDescent="0.25">
      <c r="A16" s="35"/>
      <c r="B16" s="42"/>
      <c r="C16" s="42"/>
      <c r="D16" s="42"/>
      <c r="E16" s="42"/>
      <c r="F16" s="55"/>
      <c r="G16" s="49"/>
      <c r="H16" s="50"/>
      <c r="I16" s="50"/>
      <c r="J16" s="50"/>
      <c r="K16" s="50"/>
    </row>
    <row r="17" spans="1:42" ht="18" customHeight="1" x14ac:dyDescent="0.25">
      <c r="A17" s="143" t="s">
        <v>58</v>
      </c>
      <c r="B17" s="143"/>
      <c r="C17" s="143"/>
      <c r="D17" s="143"/>
      <c r="E17" s="143"/>
      <c r="F17" s="55"/>
      <c r="G17" s="49"/>
      <c r="H17" s="50"/>
      <c r="I17" s="50"/>
      <c r="J17" s="50"/>
      <c r="K17" s="50"/>
    </row>
    <row r="18" spans="1:42" ht="25.5" x14ac:dyDescent="0.25">
      <c r="A18" s="132" t="s">
        <v>8</v>
      </c>
      <c r="B18" s="133"/>
      <c r="C18" s="133"/>
      <c r="D18" s="133"/>
      <c r="E18" s="134"/>
      <c r="F18" s="56" t="s">
        <v>69</v>
      </c>
      <c r="G18" s="52" t="s">
        <v>70</v>
      </c>
      <c r="H18" s="52" t="s">
        <v>71</v>
      </c>
      <c r="I18" s="51" t="s">
        <v>72</v>
      </c>
      <c r="J18" s="52" t="s">
        <v>17</v>
      </c>
      <c r="K18" s="52" t="s">
        <v>47</v>
      </c>
    </row>
    <row r="19" spans="1:42" s="23" customFormat="1" x14ac:dyDescent="0.25">
      <c r="A19" s="135">
        <v>1</v>
      </c>
      <c r="B19" s="135"/>
      <c r="C19" s="135"/>
      <c r="D19" s="135"/>
      <c r="E19" s="136"/>
      <c r="F19" s="57">
        <v>2</v>
      </c>
      <c r="G19" s="54">
        <v>3</v>
      </c>
      <c r="H19" s="54">
        <v>4</v>
      </c>
      <c r="I19" s="54">
        <v>5</v>
      </c>
      <c r="J19" s="53" t="s">
        <v>19</v>
      </c>
      <c r="K19" s="53" t="s">
        <v>20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5.75" customHeight="1" x14ac:dyDescent="0.25">
      <c r="A20" s="137" t="s">
        <v>51</v>
      </c>
      <c r="B20" s="139"/>
      <c r="C20" s="139"/>
      <c r="D20" s="139"/>
      <c r="E20" s="140"/>
      <c r="F20" s="5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</row>
    <row r="21" spans="1:42" x14ac:dyDescent="0.25">
      <c r="A21" s="137" t="s">
        <v>52</v>
      </c>
      <c r="B21" s="138"/>
      <c r="C21" s="138"/>
      <c r="D21" s="138"/>
      <c r="E21" s="138"/>
      <c r="F21" s="5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</row>
    <row r="22" spans="1:42" s="30" customFormat="1" ht="15" customHeight="1" x14ac:dyDescent="0.25">
      <c r="A22" s="129" t="s">
        <v>54</v>
      </c>
      <c r="B22" s="130"/>
      <c r="C22" s="130"/>
      <c r="D22" s="130"/>
      <c r="E22" s="131"/>
      <c r="F22" s="59">
        <f>SUM(F20-F21)</f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0" customFormat="1" ht="15" customHeight="1" x14ac:dyDescent="0.25">
      <c r="A23" s="129" t="s">
        <v>59</v>
      </c>
      <c r="B23" s="130"/>
      <c r="C23" s="130"/>
      <c r="D23" s="130"/>
      <c r="E23" s="131"/>
      <c r="F23" s="59">
        <v>14226.26</v>
      </c>
      <c r="G23" s="46">
        <v>8108.38</v>
      </c>
      <c r="H23" s="46">
        <v>8108.38</v>
      </c>
      <c r="I23" s="46">
        <v>8108.38</v>
      </c>
      <c r="J23" s="46">
        <f t="shared" ref="J23:J24" si="8">SUM(I23/F23*100)</f>
        <v>56.995865392590886</v>
      </c>
      <c r="K23" s="46">
        <f>SUM(I23/H23*100)</f>
        <v>100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x14ac:dyDescent="0.25">
      <c r="A24" s="126" t="s">
        <v>60</v>
      </c>
      <c r="B24" s="127"/>
      <c r="C24" s="127"/>
      <c r="D24" s="127"/>
      <c r="E24" s="127"/>
      <c r="F24" s="59">
        <v>8184.98</v>
      </c>
      <c r="G24" s="46">
        <v>0</v>
      </c>
      <c r="H24" s="46">
        <v>0</v>
      </c>
      <c r="I24" s="46">
        <v>12019.92</v>
      </c>
      <c r="J24" s="46">
        <f t="shared" si="8"/>
        <v>146.85338265945671</v>
      </c>
      <c r="K24" s="46">
        <v>0</v>
      </c>
    </row>
    <row r="25" spans="1:42" ht="15.75" x14ac:dyDescent="0.25">
      <c r="A25" s="43"/>
      <c r="B25" s="44"/>
      <c r="C25" s="44"/>
      <c r="D25" s="44"/>
      <c r="E25" s="44"/>
      <c r="F25" s="45"/>
      <c r="G25" s="45"/>
      <c r="H25" s="45"/>
      <c r="I25" s="45"/>
      <c r="J25" s="45"/>
      <c r="K25" s="36"/>
    </row>
    <row r="26" spans="1:42" ht="15.75" x14ac:dyDescent="0.25">
      <c r="A26" s="141" t="s">
        <v>64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42" ht="15.75" x14ac:dyDescent="0.25">
      <c r="A27" s="12"/>
      <c r="B27" s="13"/>
      <c r="C27" s="13"/>
      <c r="D27" s="13"/>
      <c r="E27" s="13"/>
      <c r="F27" s="14"/>
      <c r="G27" s="14"/>
      <c r="H27" s="14"/>
      <c r="I27" s="14"/>
      <c r="J27" s="14"/>
    </row>
    <row r="28" spans="1:42" ht="15" customHeight="1" x14ac:dyDescent="0.25">
      <c r="A28" s="142" t="s">
        <v>65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42" x14ac:dyDescent="0.25">
      <c r="A29" s="142" t="s">
        <v>66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42" ht="15" customHeight="1" x14ac:dyDescent="0.25">
      <c r="A30" s="142" t="s">
        <v>67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42" ht="36.75" customHeight="1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42" ht="15" customHeight="1" x14ac:dyDescent="0.25">
      <c r="A32" s="125" t="s">
        <v>68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5" customHeight="1" x14ac:dyDescent="0.25">
      <c r="A34" s="121" t="s">
        <v>294</v>
      </c>
      <c r="I34" s="124" t="s">
        <v>296</v>
      </c>
      <c r="J34" s="124"/>
    </row>
    <row r="35" spans="1:11" x14ac:dyDescent="0.25">
      <c r="A35" s="120" t="s">
        <v>295</v>
      </c>
      <c r="I35" s="122" t="s">
        <v>297</v>
      </c>
    </row>
    <row r="36" spans="1:11" ht="15" customHeight="1" x14ac:dyDescent="0.25">
      <c r="A36" s="123" t="s">
        <v>304</v>
      </c>
    </row>
  </sheetData>
  <mergeCells count="27">
    <mergeCell ref="A1:K1"/>
    <mergeCell ref="A2:K2"/>
    <mergeCell ref="A4:K4"/>
    <mergeCell ref="A13:E13"/>
    <mergeCell ref="A14:E14"/>
    <mergeCell ref="A8:E8"/>
    <mergeCell ref="A9:E9"/>
    <mergeCell ref="A10:E10"/>
    <mergeCell ref="A6:E6"/>
    <mergeCell ref="A7:E7"/>
    <mergeCell ref="A11:E11"/>
    <mergeCell ref="I34:J34"/>
    <mergeCell ref="A32:K32"/>
    <mergeCell ref="A15:E15"/>
    <mergeCell ref="A24:E24"/>
    <mergeCell ref="A3:C3"/>
    <mergeCell ref="A23:E23"/>
    <mergeCell ref="A18:E18"/>
    <mergeCell ref="A19:E19"/>
    <mergeCell ref="A21:E21"/>
    <mergeCell ref="A22:E22"/>
    <mergeCell ref="A20:E20"/>
    <mergeCell ref="A26:K26"/>
    <mergeCell ref="A29:K29"/>
    <mergeCell ref="A28:K28"/>
    <mergeCell ref="A30:K31"/>
    <mergeCell ref="A17:E17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7"/>
  <sheetViews>
    <sheetView workbookViewId="0"/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5.42578125" customWidth="1"/>
    <col min="5" max="5" width="44.7109375" customWidth="1"/>
    <col min="6" max="9" width="25.28515625" customWidth="1"/>
    <col min="10" max="11" width="15.7109375" customWidth="1"/>
  </cols>
  <sheetData>
    <row r="1" spans="1:11" ht="18" customHeight="1" x14ac:dyDescent="0.25">
      <c r="A1" s="2"/>
      <c r="B1" s="2"/>
      <c r="C1" s="2"/>
      <c r="D1" s="15"/>
      <c r="E1" s="2"/>
      <c r="F1" s="2"/>
      <c r="G1" s="2"/>
      <c r="H1" s="2"/>
      <c r="I1" s="2"/>
      <c r="J1" s="2"/>
    </row>
    <row r="2" spans="1:11" ht="15.75" customHeight="1" x14ac:dyDescent="0.25">
      <c r="A2" s="151" t="s">
        <v>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" x14ac:dyDescent="0.25">
      <c r="A3" s="2"/>
      <c r="B3" s="2"/>
      <c r="C3" s="2"/>
      <c r="D3" s="15"/>
      <c r="E3" s="2"/>
      <c r="F3" s="2"/>
      <c r="G3" s="2"/>
      <c r="H3" s="2"/>
      <c r="I3" s="3"/>
      <c r="J3" s="3"/>
    </row>
    <row r="4" spans="1:11" ht="18" customHeight="1" x14ac:dyDescent="0.25">
      <c r="A4" s="151" t="s">
        <v>61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8" x14ac:dyDescent="0.25">
      <c r="A5" s="2"/>
      <c r="B5" s="2"/>
      <c r="C5" s="2"/>
      <c r="D5" s="15"/>
      <c r="E5" s="2"/>
      <c r="F5" s="2"/>
      <c r="G5" s="2"/>
      <c r="H5" s="2"/>
      <c r="I5" s="3"/>
      <c r="J5" s="3"/>
    </row>
    <row r="6" spans="1:11" ht="15.75" customHeight="1" x14ac:dyDescent="0.25">
      <c r="A6" s="151" t="s">
        <v>18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8" x14ac:dyDescent="0.25">
      <c r="A7" s="2"/>
      <c r="B7" s="2"/>
      <c r="C7" s="2"/>
      <c r="D7" s="15"/>
      <c r="E7" s="2"/>
      <c r="F7" s="2"/>
      <c r="G7" s="2"/>
      <c r="H7" s="2"/>
      <c r="I7" s="3"/>
      <c r="J7" s="3"/>
    </row>
    <row r="8" spans="1:11" ht="25.5" x14ac:dyDescent="0.25">
      <c r="A8" s="152" t="s">
        <v>8</v>
      </c>
      <c r="B8" s="153"/>
      <c r="C8" s="153"/>
      <c r="D8" s="153"/>
      <c r="E8" s="154"/>
      <c r="F8" s="31" t="s">
        <v>69</v>
      </c>
      <c r="G8" s="31" t="s">
        <v>70</v>
      </c>
      <c r="H8" s="31" t="s">
        <v>71</v>
      </c>
      <c r="I8" s="31" t="s">
        <v>74</v>
      </c>
      <c r="J8" s="31" t="s">
        <v>17</v>
      </c>
      <c r="K8" s="31" t="s">
        <v>47</v>
      </c>
    </row>
    <row r="9" spans="1:11" ht="16.5" customHeight="1" x14ac:dyDescent="0.25">
      <c r="A9" s="152">
        <v>1</v>
      </c>
      <c r="B9" s="153"/>
      <c r="C9" s="153"/>
      <c r="D9" s="153"/>
      <c r="E9" s="154"/>
      <c r="F9" s="31">
        <v>2</v>
      </c>
      <c r="G9" s="31">
        <v>3</v>
      </c>
      <c r="H9" s="31">
        <v>4</v>
      </c>
      <c r="I9" s="31">
        <v>5</v>
      </c>
      <c r="J9" s="31" t="s">
        <v>19</v>
      </c>
      <c r="K9" s="31" t="s">
        <v>20</v>
      </c>
    </row>
    <row r="10" spans="1:11" s="28" customFormat="1" x14ac:dyDescent="0.25">
      <c r="A10" s="5"/>
      <c r="B10" s="5"/>
      <c r="C10" s="5"/>
      <c r="D10" s="5"/>
      <c r="E10" s="5" t="s">
        <v>21</v>
      </c>
      <c r="F10" s="69">
        <f>SUM(F11,F37)</f>
        <v>597195.17000000004</v>
      </c>
      <c r="G10" s="69">
        <f t="shared" ref="G10:I10" si="0">SUM(G11,G37)</f>
        <v>670593.76</v>
      </c>
      <c r="H10" s="69">
        <f t="shared" ref="H10" si="1">SUM(H11,H37)</f>
        <v>670593.76</v>
      </c>
      <c r="I10" s="69">
        <f t="shared" si="0"/>
        <v>662902.54999999993</v>
      </c>
      <c r="J10" s="70">
        <f>SUM(I10/F10*100)</f>
        <v>111.00266433836026</v>
      </c>
      <c r="K10" s="70">
        <f>SUM(I10/H10*100)</f>
        <v>98.853074624493971</v>
      </c>
    </row>
    <row r="11" spans="1:11" s="28" customFormat="1" ht="15.75" customHeight="1" x14ac:dyDescent="0.25">
      <c r="A11" s="5">
        <v>6</v>
      </c>
      <c r="B11" s="5"/>
      <c r="C11" s="5"/>
      <c r="D11" s="5"/>
      <c r="E11" s="5" t="s">
        <v>2</v>
      </c>
      <c r="F11" s="69">
        <f>SUM(F12,F20,F23,F26,F33)</f>
        <v>597195.17000000004</v>
      </c>
      <c r="G11" s="69">
        <f t="shared" ref="G11:I11" si="2">SUM(G12,G20,G23,G26,G33)</f>
        <v>670593.76</v>
      </c>
      <c r="H11" s="69">
        <f t="shared" ref="H11" si="3">SUM(H12,H20,H23,H26,H33)</f>
        <v>670593.76</v>
      </c>
      <c r="I11" s="69">
        <f t="shared" si="2"/>
        <v>662902.54999999993</v>
      </c>
      <c r="J11" s="70">
        <f t="shared" ref="J11:J36" si="4">SUM(I11/F11*100)</f>
        <v>111.00266433836026</v>
      </c>
      <c r="K11" s="70">
        <f t="shared" ref="K11:K12" si="5">SUM(I11/H11*100)</f>
        <v>98.853074624493971</v>
      </c>
    </row>
    <row r="12" spans="1:11" s="28" customFormat="1" ht="25.5" x14ac:dyDescent="0.25">
      <c r="A12" s="5"/>
      <c r="B12" s="5">
        <v>63</v>
      </c>
      <c r="C12" s="5"/>
      <c r="D12" s="5"/>
      <c r="E12" s="5" t="s">
        <v>22</v>
      </c>
      <c r="F12" s="69">
        <f>SUM(F13,F15,F18)</f>
        <v>515378.59</v>
      </c>
      <c r="G12" s="69">
        <v>584561.92000000004</v>
      </c>
      <c r="H12" s="69">
        <v>584561.92000000004</v>
      </c>
      <c r="I12" s="69">
        <f t="shared" ref="I12" si="6">SUM(I13,I15,I18)</f>
        <v>579467.55999999994</v>
      </c>
      <c r="J12" s="70">
        <f t="shared" si="4"/>
        <v>112.4353186654494</v>
      </c>
      <c r="K12" s="70">
        <f t="shared" si="5"/>
        <v>99.128516616340647</v>
      </c>
    </row>
    <row r="13" spans="1:11" ht="25.5" x14ac:dyDescent="0.25">
      <c r="A13" s="5"/>
      <c r="B13" s="9"/>
      <c r="C13" s="9">
        <v>632</v>
      </c>
      <c r="D13" s="9"/>
      <c r="E13" s="73" t="s">
        <v>75</v>
      </c>
      <c r="F13" s="67">
        <f>SUM(F14)</f>
        <v>11763.9</v>
      </c>
      <c r="G13" s="67"/>
      <c r="H13" s="67"/>
      <c r="I13" s="67">
        <f t="shared" ref="I13" si="7">SUM(I14)</f>
        <v>5880</v>
      </c>
      <c r="J13" s="115">
        <f t="shared" si="4"/>
        <v>49.983423864534721</v>
      </c>
      <c r="K13" s="68"/>
    </row>
    <row r="14" spans="1:11" x14ac:dyDescent="0.25">
      <c r="A14" s="5"/>
      <c r="B14" s="9"/>
      <c r="C14" s="9"/>
      <c r="D14" s="9">
        <v>6323</v>
      </c>
      <c r="E14" s="73" t="s">
        <v>76</v>
      </c>
      <c r="F14" s="67">
        <v>11763.9</v>
      </c>
      <c r="G14" s="67"/>
      <c r="H14" s="67"/>
      <c r="I14" s="68">
        <v>5880</v>
      </c>
      <c r="J14" s="115">
        <f t="shared" si="4"/>
        <v>49.983423864534721</v>
      </c>
      <c r="K14" s="68"/>
    </row>
    <row r="15" spans="1:11" ht="25.5" x14ac:dyDescent="0.25">
      <c r="A15" s="5"/>
      <c r="B15" s="9"/>
      <c r="C15" s="9">
        <v>636</v>
      </c>
      <c r="D15" s="9"/>
      <c r="E15" s="73" t="s">
        <v>77</v>
      </c>
      <c r="F15" s="67">
        <f>SUM(F16:F17)</f>
        <v>503614.69</v>
      </c>
      <c r="G15" s="67"/>
      <c r="H15" s="67"/>
      <c r="I15" s="67">
        <f t="shared" ref="I15" si="8">SUM(I16:I17)</f>
        <v>573486.61</v>
      </c>
      <c r="J15" s="115">
        <f t="shared" si="4"/>
        <v>113.8740829819718</v>
      </c>
      <c r="K15" s="68"/>
    </row>
    <row r="16" spans="1:11" ht="25.5" x14ac:dyDescent="0.25">
      <c r="A16" s="5"/>
      <c r="B16" s="9"/>
      <c r="C16" s="9"/>
      <c r="D16" s="97">
        <v>6361</v>
      </c>
      <c r="E16" s="73" t="s">
        <v>78</v>
      </c>
      <c r="F16" s="67">
        <v>503249.7</v>
      </c>
      <c r="G16" s="67"/>
      <c r="H16" s="67"/>
      <c r="I16" s="68">
        <v>573115.61</v>
      </c>
      <c r="J16" s="115">
        <f t="shared" si="4"/>
        <v>113.88295114731315</v>
      </c>
      <c r="K16" s="68"/>
    </row>
    <row r="17" spans="1:11" ht="25.5" x14ac:dyDescent="0.25">
      <c r="A17" s="5"/>
      <c r="B17" s="9"/>
      <c r="C17" s="9"/>
      <c r="D17" s="97">
        <v>6362</v>
      </c>
      <c r="E17" s="73" t="s">
        <v>79</v>
      </c>
      <c r="F17" s="67">
        <v>364.99</v>
      </c>
      <c r="G17" s="67"/>
      <c r="H17" s="67"/>
      <c r="I17" s="68">
        <v>371</v>
      </c>
      <c r="J17" s="115">
        <f t="shared" si="4"/>
        <v>101.64662045535493</v>
      </c>
      <c r="K17" s="68"/>
    </row>
    <row r="18" spans="1:11" ht="25.5" x14ac:dyDescent="0.25">
      <c r="A18" s="5"/>
      <c r="B18" s="9"/>
      <c r="C18" s="9">
        <v>639</v>
      </c>
      <c r="D18" s="9"/>
      <c r="E18" s="73" t="s">
        <v>80</v>
      </c>
      <c r="F18" s="67">
        <f>SUM(F19)</f>
        <v>0</v>
      </c>
      <c r="G18" s="67"/>
      <c r="H18" s="67"/>
      <c r="I18" s="67">
        <f t="shared" ref="I18" si="9">SUM(I19)</f>
        <v>100.95</v>
      </c>
      <c r="J18" s="115">
        <v>0</v>
      </c>
      <c r="K18" s="68"/>
    </row>
    <row r="19" spans="1:11" ht="25.5" x14ac:dyDescent="0.25">
      <c r="A19" s="6"/>
      <c r="B19" s="6"/>
      <c r="C19" s="6"/>
      <c r="D19" s="6">
        <v>6391</v>
      </c>
      <c r="E19" s="73" t="s">
        <v>81</v>
      </c>
      <c r="F19" s="67">
        <v>0</v>
      </c>
      <c r="G19" s="67"/>
      <c r="H19" s="67"/>
      <c r="I19" s="68">
        <v>100.95</v>
      </c>
      <c r="J19" s="115">
        <v>0</v>
      </c>
      <c r="K19" s="68"/>
    </row>
    <row r="20" spans="1:11" s="28" customFormat="1" x14ac:dyDescent="0.25">
      <c r="A20" s="19"/>
      <c r="B20" s="19">
        <v>64</v>
      </c>
      <c r="C20" s="19"/>
      <c r="D20" s="19"/>
      <c r="E20" s="74" t="s">
        <v>82</v>
      </c>
      <c r="F20" s="69">
        <f>SUM(F21)</f>
        <v>0.06</v>
      </c>
      <c r="G20" s="69">
        <v>1</v>
      </c>
      <c r="H20" s="69">
        <v>1</v>
      </c>
      <c r="I20" s="69">
        <f t="shared" ref="I20:I21" si="10">SUM(I21)</f>
        <v>0.01</v>
      </c>
      <c r="J20" s="70">
        <f>SUM(I20/F20*100)</f>
        <v>16.666666666666668</v>
      </c>
      <c r="K20" s="70">
        <f>SUM(I20/H20*100)</f>
        <v>1</v>
      </c>
    </row>
    <row r="21" spans="1:11" x14ac:dyDescent="0.25">
      <c r="A21" s="6"/>
      <c r="B21" s="6"/>
      <c r="C21" s="6">
        <v>641</v>
      </c>
      <c r="D21" s="6"/>
      <c r="E21" s="73" t="s">
        <v>83</v>
      </c>
      <c r="F21" s="67">
        <f>SUM(F22)</f>
        <v>0.06</v>
      </c>
      <c r="G21" s="67"/>
      <c r="H21" s="67"/>
      <c r="I21" s="67">
        <f t="shared" si="10"/>
        <v>0.01</v>
      </c>
      <c r="J21" s="115">
        <f t="shared" si="4"/>
        <v>16.666666666666668</v>
      </c>
      <c r="K21" s="68"/>
    </row>
    <row r="22" spans="1:11" x14ac:dyDescent="0.25">
      <c r="A22" s="6"/>
      <c r="B22" s="6"/>
      <c r="C22" s="6"/>
      <c r="D22" s="6">
        <v>6413</v>
      </c>
      <c r="E22" s="73" t="s">
        <v>84</v>
      </c>
      <c r="F22" s="67">
        <v>0.06</v>
      </c>
      <c r="G22" s="67"/>
      <c r="H22" s="67"/>
      <c r="I22" s="68">
        <v>0.01</v>
      </c>
      <c r="J22" s="115">
        <f t="shared" si="4"/>
        <v>16.666666666666668</v>
      </c>
      <c r="K22" s="68"/>
    </row>
    <row r="23" spans="1:11" s="28" customFormat="1" ht="25.5" x14ac:dyDescent="0.25">
      <c r="A23" s="19"/>
      <c r="B23" s="19">
        <v>65</v>
      </c>
      <c r="C23" s="19"/>
      <c r="D23" s="19"/>
      <c r="E23" s="74" t="s">
        <v>85</v>
      </c>
      <c r="F23" s="69">
        <f>SUM(F24)</f>
        <v>8007.87</v>
      </c>
      <c r="G23" s="69">
        <v>19726</v>
      </c>
      <c r="H23" s="69">
        <v>19726</v>
      </c>
      <c r="I23" s="69">
        <f t="shared" ref="I23:I24" si="11">SUM(I24)</f>
        <v>18677.89</v>
      </c>
      <c r="J23" s="70">
        <f>SUM(I23/F23*100)</f>
        <v>233.24417104673279</v>
      </c>
      <c r="K23" s="70">
        <f>SUM(I23/H23*100)</f>
        <v>94.686657203690558</v>
      </c>
    </row>
    <row r="24" spans="1:11" x14ac:dyDescent="0.25">
      <c r="A24" s="6"/>
      <c r="B24" s="6"/>
      <c r="C24" s="6">
        <v>652</v>
      </c>
      <c r="D24" s="6"/>
      <c r="E24" s="73" t="s">
        <v>86</v>
      </c>
      <c r="F24" s="67">
        <f>SUM(F25)</f>
        <v>8007.87</v>
      </c>
      <c r="G24" s="67"/>
      <c r="H24" s="67"/>
      <c r="I24" s="67">
        <f t="shared" si="11"/>
        <v>18677.89</v>
      </c>
      <c r="J24" s="115">
        <f t="shared" si="4"/>
        <v>233.24417104673279</v>
      </c>
      <c r="K24" s="68"/>
    </row>
    <row r="25" spans="1:11" x14ac:dyDescent="0.25">
      <c r="A25" s="6"/>
      <c r="B25" s="6"/>
      <c r="C25" s="6"/>
      <c r="D25" s="6">
        <v>6526</v>
      </c>
      <c r="E25" s="73" t="s">
        <v>87</v>
      </c>
      <c r="F25" s="67">
        <v>8007.87</v>
      </c>
      <c r="G25" s="67"/>
      <c r="H25" s="67"/>
      <c r="I25" s="68">
        <v>18677.89</v>
      </c>
      <c r="J25" s="115">
        <f t="shared" si="4"/>
        <v>233.24417104673279</v>
      </c>
      <c r="K25" s="68"/>
    </row>
    <row r="26" spans="1:11" s="28" customFormat="1" ht="25.5" x14ac:dyDescent="0.25">
      <c r="A26" s="19"/>
      <c r="B26" s="19">
        <v>66</v>
      </c>
      <c r="C26" s="19"/>
      <c r="D26" s="19"/>
      <c r="E26" s="5" t="s">
        <v>198</v>
      </c>
      <c r="F26" s="69">
        <f>SUM(F27,F30)</f>
        <v>695.6099999999999</v>
      </c>
      <c r="G26" s="69">
        <v>7088</v>
      </c>
      <c r="H26" s="69">
        <v>7088</v>
      </c>
      <c r="I26" s="69">
        <f t="shared" ref="I26" si="12">SUM(I27,I30)</f>
        <v>6654.45</v>
      </c>
      <c r="J26" s="70">
        <f>SUM(I26/F26*100)</f>
        <v>956.6351835080003</v>
      </c>
      <c r="K26" s="70">
        <f>SUM(I26/H26*100)</f>
        <v>93.883323927765232</v>
      </c>
    </row>
    <row r="27" spans="1:11" ht="15" customHeight="1" x14ac:dyDescent="0.25">
      <c r="A27" s="6"/>
      <c r="B27" s="19"/>
      <c r="C27" s="6">
        <v>661</v>
      </c>
      <c r="D27" s="6"/>
      <c r="E27" s="9" t="s">
        <v>23</v>
      </c>
      <c r="F27" s="67">
        <f>SUM(F28:F29)</f>
        <v>168.56</v>
      </c>
      <c r="G27" s="67"/>
      <c r="H27" s="67"/>
      <c r="I27" s="67">
        <f t="shared" ref="I27" si="13">SUM(I28:I29)</f>
        <v>384</v>
      </c>
      <c r="J27" s="115">
        <f t="shared" si="4"/>
        <v>227.81205505457996</v>
      </c>
      <c r="K27" s="68"/>
    </row>
    <row r="28" spans="1:11" x14ac:dyDescent="0.25">
      <c r="A28" s="6"/>
      <c r="B28" s="19"/>
      <c r="C28" s="6"/>
      <c r="D28" s="6">
        <v>6614</v>
      </c>
      <c r="E28" s="9" t="s">
        <v>24</v>
      </c>
      <c r="F28" s="67">
        <v>168.56</v>
      </c>
      <c r="G28" s="67"/>
      <c r="H28" s="67"/>
      <c r="I28" s="68">
        <v>52</v>
      </c>
      <c r="J28" s="115">
        <f t="shared" si="4"/>
        <v>30.849549121974373</v>
      </c>
      <c r="K28" s="68"/>
    </row>
    <row r="29" spans="1:11" x14ac:dyDescent="0.25">
      <c r="A29" s="6"/>
      <c r="B29" s="19"/>
      <c r="C29" s="6"/>
      <c r="D29" s="97">
        <v>6615</v>
      </c>
      <c r="E29" s="73" t="s">
        <v>88</v>
      </c>
      <c r="F29" s="67">
        <v>0</v>
      </c>
      <c r="G29" s="67"/>
      <c r="H29" s="67"/>
      <c r="I29" s="68">
        <v>332</v>
      </c>
      <c r="J29" s="115">
        <v>0</v>
      </c>
      <c r="K29" s="68"/>
    </row>
    <row r="30" spans="1:11" ht="25.5" x14ac:dyDescent="0.25">
      <c r="A30" s="6"/>
      <c r="B30" s="19"/>
      <c r="C30" s="6">
        <v>663</v>
      </c>
      <c r="D30" s="6"/>
      <c r="E30" s="73" t="s">
        <v>89</v>
      </c>
      <c r="F30" s="67">
        <f>SUM(F31:F32)</f>
        <v>527.04999999999995</v>
      </c>
      <c r="G30" s="67"/>
      <c r="H30" s="67"/>
      <c r="I30" s="67">
        <f t="shared" ref="I30" si="14">SUM(I31:I32)</f>
        <v>6270.45</v>
      </c>
      <c r="J30" s="115">
        <f t="shared" si="4"/>
        <v>1189.7258324637132</v>
      </c>
      <c r="K30" s="68"/>
    </row>
    <row r="31" spans="1:11" ht="25.5" x14ac:dyDescent="0.25">
      <c r="A31" s="6"/>
      <c r="B31" s="19"/>
      <c r="C31" s="6"/>
      <c r="D31" s="97">
        <v>6631</v>
      </c>
      <c r="E31" s="73" t="s">
        <v>90</v>
      </c>
      <c r="F31" s="67">
        <v>350</v>
      </c>
      <c r="G31" s="67"/>
      <c r="H31" s="67"/>
      <c r="I31" s="68">
        <v>2235</v>
      </c>
      <c r="J31" s="115">
        <f t="shared" si="4"/>
        <v>638.57142857142867</v>
      </c>
      <c r="K31" s="68"/>
    </row>
    <row r="32" spans="1:11" ht="25.5" x14ac:dyDescent="0.25">
      <c r="A32" s="6"/>
      <c r="B32" s="19"/>
      <c r="C32" s="6"/>
      <c r="D32" s="97">
        <v>6632</v>
      </c>
      <c r="E32" s="73" t="s">
        <v>91</v>
      </c>
      <c r="F32" s="67">
        <v>177.05</v>
      </c>
      <c r="G32" s="67"/>
      <c r="H32" s="67"/>
      <c r="I32" s="68">
        <v>4035.45</v>
      </c>
      <c r="J32" s="115">
        <f t="shared" si="4"/>
        <v>2279.2713922620728</v>
      </c>
      <c r="K32" s="68"/>
    </row>
    <row r="33" spans="1:11" s="28" customFormat="1" ht="25.5" x14ac:dyDescent="0.25">
      <c r="A33" s="19"/>
      <c r="B33" s="19">
        <v>67</v>
      </c>
      <c r="C33" s="19"/>
      <c r="D33" s="98"/>
      <c r="E33" s="74" t="s">
        <v>92</v>
      </c>
      <c r="F33" s="69">
        <f>SUM(F34)</f>
        <v>73113.039999999994</v>
      </c>
      <c r="G33" s="69">
        <v>59216.84</v>
      </c>
      <c r="H33" s="69">
        <v>59216.84</v>
      </c>
      <c r="I33" s="69">
        <f t="shared" ref="I33" si="15">SUM(I34)</f>
        <v>58102.64</v>
      </c>
      <c r="J33" s="70">
        <f>SUM(I33/F33*100)</f>
        <v>79.469599403882</v>
      </c>
      <c r="K33" s="70">
        <f>SUM(I33/H33*100)</f>
        <v>98.118440632765953</v>
      </c>
    </row>
    <row r="34" spans="1:11" ht="25.5" x14ac:dyDescent="0.25">
      <c r="A34" s="6"/>
      <c r="B34" s="19"/>
      <c r="C34" s="6">
        <v>671</v>
      </c>
      <c r="D34" s="97"/>
      <c r="E34" s="73" t="s">
        <v>93</v>
      </c>
      <c r="F34" s="67">
        <f>SUM(F35:F36)</f>
        <v>73113.039999999994</v>
      </c>
      <c r="G34" s="67"/>
      <c r="H34" s="67"/>
      <c r="I34" s="67">
        <f t="shared" ref="I34" si="16">SUM(I35:I36)</f>
        <v>58102.64</v>
      </c>
      <c r="J34" s="115">
        <f t="shared" si="4"/>
        <v>79.469599403882</v>
      </c>
      <c r="K34" s="68"/>
    </row>
    <row r="35" spans="1:11" ht="25.5" x14ac:dyDescent="0.25">
      <c r="A35" s="6"/>
      <c r="B35" s="19"/>
      <c r="C35" s="6"/>
      <c r="D35" s="6">
        <v>6711</v>
      </c>
      <c r="E35" s="73" t="s">
        <v>94</v>
      </c>
      <c r="F35" s="67">
        <v>72582.149999999994</v>
      </c>
      <c r="G35" s="67"/>
      <c r="H35" s="67"/>
      <c r="I35" s="68">
        <v>57172.639999999999</v>
      </c>
      <c r="J35" s="115">
        <f t="shared" si="4"/>
        <v>78.76955973335042</v>
      </c>
      <c r="K35" s="68"/>
    </row>
    <row r="36" spans="1:11" ht="25.5" x14ac:dyDescent="0.25">
      <c r="A36" s="6"/>
      <c r="B36" s="6"/>
      <c r="C36" s="6"/>
      <c r="D36" s="6">
        <v>6712</v>
      </c>
      <c r="E36" s="75" t="s">
        <v>95</v>
      </c>
      <c r="F36" s="67">
        <v>530.89</v>
      </c>
      <c r="G36" s="67"/>
      <c r="H36" s="67"/>
      <c r="I36" s="68">
        <v>930</v>
      </c>
      <c r="J36" s="115">
        <f t="shared" si="4"/>
        <v>175.17753206879013</v>
      </c>
      <c r="K36" s="68"/>
    </row>
    <row r="37" spans="1:11" s="28" customFormat="1" x14ac:dyDescent="0.25">
      <c r="A37" s="19">
        <v>7</v>
      </c>
      <c r="B37" s="19"/>
      <c r="C37" s="19"/>
      <c r="D37" s="19"/>
      <c r="E37" s="5" t="s">
        <v>3</v>
      </c>
      <c r="F37" s="69">
        <f>SUM(F38,F40)</f>
        <v>0</v>
      </c>
      <c r="G37" s="69">
        <f t="shared" ref="G37:I37" si="17">SUM(G38,G40)</f>
        <v>0</v>
      </c>
      <c r="H37" s="69">
        <f t="shared" ref="H37" si="18">SUM(H38,H40)</f>
        <v>0</v>
      </c>
      <c r="I37" s="69">
        <f t="shared" si="17"/>
        <v>0</v>
      </c>
      <c r="J37" s="70">
        <v>0</v>
      </c>
      <c r="K37" s="70">
        <v>0</v>
      </c>
    </row>
    <row r="38" spans="1:11" s="28" customFormat="1" ht="25.5" x14ac:dyDescent="0.25">
      <c r="A38" s="19"/>
      <c r="B38" s="19">
        <v>71</v>
      </c>
      <c r="C38" s="19"/>
      <c r="D38" s="19"/>
      <c r="E38" s="76" t="s">
        <v>96</v>
      </c>
      <c r="F38" s="69">
        <f>SUM(F39)</f>
        <v>0</v>
      </c>
      <c r="G38" s="69">
        <v>0</v>
      </c>
      <c r="H38" s="69">
        <v>0</v>
      </c>
      <c r="I38" s="69">
        <f t="shared" ref="I38" si="19">SUM(I39)</f>
        <v>0</v>
      </c>
      <c r="J38" s="70">
        <v>0</v>
      </c>
      <c r="K38" s="70">
        <v>0</v>
      </c>
    </row>
    <row r="39" spans="1:11" s="28" customFormat="1" ht="25.5" x14ac:dyDescent="0.25">
      <c r="A39" s="19"/>
      <c r="B39" s="19"/>
      <c r="C39" s="6">
        <v>711</v>
      </c>
      <c r="D39" s="19"/>
      <c r="E39" s="77" t="s">
        <v>97</v>
      </c>
      <c r="F39" s="67">
        <v>0</v>
      </c>
      <c r="G39" s="69"/>
      <c r="H39" s="69"/>
      <c r="I39" s="70">
        <v>0</v>
      </c>
      <c r="J39" s="115">
        <v>0</v>
      </c>
      <c r="K39" s="70"/>
    </row>
    <row r="40" spans="1:11" s="28" customFormat="1" ht="25.5" x14ac:dyDescent="0.25">
      <c r="A40" s="19"/>
      <c r="B40" s="19">
        <v>72</v>
      </c>
      <c r="C40" s="19"/>
      <c r="D40" s="19"/>
      <c r="E40" s="76" t="s">
        <v>25</v>
      </c>
      <c r="F40" s="69">
        <f>SUM(F41)</f>
        <v>0</v>
      </c>
      <c r="G40" s="69">
        <v>0</v>
      </c>
      <c r="H40" s="69">
        <v>0</v>
      </c>
      <c r="I40" s="69">
        <f t="shared" ref="I40" si="20">SUM(I41)</f>
        <v>0</v>
      </c>
      <c r="J40" s="70">
        <v>0</v>
      </c>
      <c r="K40" s="70">
        <v>0</v>
      </c>
    </row>
    <row r="41" spans="1:11" x14ac:dyDescent="0.25">
      <c r="A41" s="6"/>
      <c r="B41" s="6"/>
      <c r="C41" s="6">
        <v>722</v>
      </c>
      <c r="D41" s="6"/>
      <c r="E41" s="77" t="s">
        <v>98</v>
      </c>
      <c r="F41" s="67">
        <v>0</v>
      </c>
      <c r="G41" s="67"/>
      <c r="H41" s="67"/>
      <c r="I41" s="68">
        <v>0</v>
      </c>
      <c r="J41" s="115">
        <v>0</v>
      </c>
      <c r="K41" s="70"/>
    </row>
    <row r="42" spans="1:11" ht="15.75" customHeight="1" x14ac:dyDescent="0.25"/>
    <row r="43" spans="1:11" ht="25.5" x14ac:dyDescent="0.25">
      <c r="A43" s="152" t="s">
        <v>8</v>
      </c>
      <c r="B43" s="153"/>
      <c r="C43" s="153"/>
      <c r="D43" s="153"/>
      <c r="E43" s="154"/>
      <c r="F43" s="31" t="s">
        <v>69</v>
      </c>
      <c r="G43" s="31" t="s">
        <v>70</v>
      </c>
      <c r="H43" s="31" t="s">
        <v>71</v>
      </c>
      <c r="I43" s="31" t="s">
        <v>74</v>
      </c>
      <c r="J43" s="31" t="s">
        <v>17</v>
      </c>
      <c r="K43" s="31" t="s">
        <v>47</v>
      </c>
    </row>
    <row r="44" spans="1:11" ht="12.75" customHeight="1" x14ac:dyDescent="0.25">
      <c r="A44" s="152">
        <v>1</v>
      </c>
      <c r="B44" s="153"/>
      <c r="C44" s="153"/>
      <c r="D44" s="153"/>
      <c r="E44" s="154"/>
      <c r="F44" s="31">
        <v>2</v>
      </c>
      <c r="G44" s="31">
        <v>3</v>
      </c>
      <c r="H44" s="31">
        <v>4</v>
      </c>
      <c r="I44" s="31">
        <v>5</v>
      </c>
      <c r="J44" s="31" t="s">
        <v>19</v>
      </c>
      <c r="K44" s="31" t="s">
        <v>20</v>
      </c>
    </row>
    <row r="45" spans="1:11" s="28" customFormat="1" x14ac:dyDescent="0.25">
      <c r="A45" s="5"/>
      <c r="B45" s="5"/>
      <c r="C45" s="5"/>
      <c r="D45" s="5"/>
      <c r="E45" s="5" t="s">
        <v>9</v>
      </c>
      <c r="F45" s="69">
        <f>SUM(F46,F93)</f>
        <v>603236.45000000007</v>
      </c>
      <c r="G45" s="69">
        <f t="shared" ref="G45" si="21">SUM(G46,G93)</f>
        <v>678702.14</v>
      </c>
      <c r="H45" s="69">
        <f t="shared" ref="H45" si="22">SUM(H46,H93)</f>
        <v>678702.1399999999</v>
      </c>
      <c r="I45" s="69">
        <f>SUM(I46,I93)</f>
        <v>658991.01</v>
      </c>
      <c r="J45" s="70">
        <f t="shared" ref="J45:J89" si="23">SUM(I45/F45*100)</f>
        <v>109.24257146596494</v>
      </c>
      <c r="K45" s="70">
        <f t="shared" ref="K45:K47" si="24">SUM(I45/H45*100)</f>
        <v>97.095761330589013</v>
      </c>
    </row>
    <row r="46" spans="1:11" s="28" customFormat="1" x14ac:dyDescent="0.25">
      <c r="A46" s="5">
        <v>3</v>
      </c>
      <c r="B46" s="5"/>
      <c r="C46" s="5"/>
      <c r="D46" s="5"/>
      <c r="E46" s="5" t="s">
        <v>4</v>
      </c>
      <c r="F46" s="69">
        <f>SUM(F47,F55,F86,F90)</f>
        <v>595549.22000000009</v>
      </c>
      <c r="G46" s="69">
        <f>SUM(G47,G55,G86,G90)</f>
        <v>661872.37</v>
      </c>
      <c r="H46" s="69">
        <f>SUM(H47,H55,H86,H90)</f>
        <v>661872.36999999988</v>
      </c>
      <c r="I46" s="69">
        <f>SUM(I47,I55,I86,I90)</f>
        <v>651159.31000000006</v>
      </c>
      <c r="J46" s="70">
        <f t="shared" si="23"/>
        <v>109.33761444604025</v>
      </c>
      <c r="K46" s="70">
        <f t="shared" si="24"/>
        <v>98.381400933838677</v>
      </c>
    </row>
    <row r="47" spans="1:11" s="28" customFormat="1" x14ac:dyDescent="0.25">
      <c r="A47" s="5"/>
      <c r="B47" s="5">
        <v>31</v>
      </c>
      <c r="C47" s="5"/>
      <c r="D47" s="5"/>
      <c r="E47" s="5" t="s">
        <v>5</v>
      </c>
      <c r="F47" s="69">
        <f>SUM(F48,F50,F52)</f>
        <v>504216.25</v>
      </c>
      <c r="G47" s="69">
        <v>574032.96</v>
      </c>
      <c r="H47" s="69">
        <v>574032.96</v>
      </c>
      <c r="I47" s="69">
        <f>SUM(I48,I50,I52)</f>
        <v>570695.35000000009</v>
      </c>
      <c r="J47" s="70">
        <f t="shared" si="23"/>
        <v>113.18464051882502</v>
      </c>
      <c r="K47" s="70">
        <f t="shared" si="24"/>
        <v>99.418568229949742</v>
      </c>
    </row>
    <row r="48" spans="1:11" x14ac:dyDescent="0.25">
      <c r="A48" s="6"/>
      <c r="B48" s="6"/>
      <c r="C48" s="6">
        <v>311</v>
      </c>
      <c r="D48" s="6"/>
      <c r="E48" s="6" t="s">
        <v>26</v>
      </c>
      <c r="F48" s="67">
        <f>SUM(F49)</f>
        <v>417802.16</v>
      </c>
      <c r="G48" s="67"/>
      <c r="H48" s="67"/>
      <c r="I48" s="67">
        <f>SUM(I49)</f>
        <v>469192.28</v>
      </c>
      <c r="J48" s="115">
        <f t="shared" si="23"/>
        <v>112.30010874046226</v>
      </c>
      <c r="K48" s="68"/>
    </row>
    <row r="49" spans="1:11" x14ac:dyDescent="0.25">
      <c r="A49" s="6"/>
      <c r="B49" s="6"/>
      <c r="C49" s="6"/>
      <c r="D49" s="6">
        <v>3111</v>
      </c>
      <c r="E49" s="6" t="s">
        <v>27</v>
      </c>
      <c r="F49" s="67">
        <v>417802.16</v>
      </c>
      <c r="G49" s="67"/>
      <c r="H49" s="67"/>
      <c r="I49" s="68">
        <v>469192.28</v>
      </c>
      <c r="J49" s="115">
        <f t="shared" si="23"/>
        <v>112.30010874046226</v>
      </c>
      <c r="K49" s="68"/>
    </row>
    <row r="50" spans="1:11" x14ac:dyDescent="0.25">
      <c r="A50" s="6"/>
      <c r="B50" s="6"/>
      <c r="C50" s="6">
        <v>312</v>
      </c>
      <c r="D50" s="6"/>
      <c r="E50" s="78" t="s">
        <v>99</v>
      </c>
      <c r="F50" s="67">
        <f>SUM(F51)</f>
        <v>17460.900000000001</v>
      </c>
      <c r="G50" s="67"/>
      <c r="H50" s="67"/>
      <c r="I50" s="67">
        <f>SUM(I51)</f>
        <v>24123.96</v>
      </c>
      <c r="J50" s="115">
        <f t="shared" si="23"/>
        <v>138.15988866553269</v>
      </c>
      <c r="K50" s="68"/>
    </row>
    <row r="51" spans="1:11" x14ac:dyDescent="0.25">
      <c r="A51" s="6"/>
      <c r="B51" s="6"/>
      <c r="C51" s="6"/>
      <c r="D51" s="6">
        <v>3121</v>
      </c>
      <c r="E51" s="78" t="s">
        <v>99</v>
      </c>
      <c r="F51" s="67">
        <v>17460.900000000001</v>
      </c>
      <c r="G51" s="67"/>
      <c r="H51" s="67"/>
      <c r="I51" s="68">
        <v>24123.96</v>
      </c>
      <c r="J51" s="115">
        <f t="shared" si="23"/>
        <v>138.15988866553269</v>
      </c>
      <c r="K51" s="68"/>
    </row>
    <row r="52" spans="1:11" x14ac:dyDescent="0.25">
      <c r="A52" s="6"/>
      <c r="B52" s="6"/>
      <c r="C52" s="6">
        <v>313</v>
      </c>
      <c r="D52" s="6"/>
      <c r="E52" s="78" t="s">
        <v>100</v>
      </c>
      <c r="F52" s="67">
        <f>SUM(F53:F54)</f>
        <v>68953.19</v>
      </c>
      <c r="G52" s="67"/>
      <c r="H52" s="67"/>
      <c r="I52" s="67">
        <f>SUM(I53:I54)</f>
        <v>77379.11</v>
      </c>
      <c r="J52" s="115">
        <f t="shared" si="23"/>
        <v>112.21976822247093</v>
      </c>
      <c r="K52" s="68"/>
    </row>
    <row r="53" spans="1:11" x14ac:dyDescent="0.25">
      <c r="A53" s="6"/>
      <c r="B53" s="6"/>
      <c r="C53" s="6"/>
      <c r="D53" s="6">
        <v>3132</v>
      </c>
      <c r="E53" s="78" t="s">
        <v>101</v>
      </c>
      <c r="F53" s="67">
        <v>68914.77</v>
      </c>
      <c r="G53" s="67"/>
      <c r="H53" s="67"/>
      <c r="I53" s="68">
        <v>77379.11</v>
      </c>
      <c r="J53" s="115">
        <f t="shared" si="23"/>
        <v>112.2823307688613</v>
      </c>
      <c r="K53" s="68"/>
    </row>
    <row r="54" spans="1:11" ht="25.5" x14ac:dyDescent="0.25">
      <c r="A54" s="6"/>
      <c r="B54" s="6"/>
      <c r="C54" s="6"/>
      <c r="D54" s="6">
        <v>3133</v>
      </c>
      <c r="E54" s="78" t="s">
        <v>102</v>
      </c>
      <c r="F54" s="67">
        <v>38.42</v>
      </c>
      <c r="G54" s="67"/>
      <c r="H54" s="67"/>
      <c r="I54" s="68">
        <v>0</v>
      </c>
      <c r="J54" s="115">
        <f t="shared" si="23"/>
        <v>0</v>
      </c>
      <c r="K54" s="68"/>
    </row>
    <row r="55" spans="1:11" s="28" customFormat="1" x14ac:dyDescent="0.25">
      <c r="A55" s="19"/>
      <c r="B55" s="19">
        <v>32</v>
      </c>
      <c r="C55" s="19"/>
      <c r="D55" s="19"/>
      <c r="E55" s="19" t="s">
        <v>14</v>
      </c>
      <c r="F55" s="69">
        <f>SUM(F56,F60,F67,F77,F79)</f>
        <v>90001.039999999979</v>
      </c>
      <c r="G55" s="69">
        <v>86917.01</v>
      </c>
      <c r="H55" s="69">
        <v>86918.18</v>
      </c>
      <c r="I55" s="69">
        <f>SUM(I56,I60,I67,I77,I79)</f>
        <v>79554.679999999993</v>
      </c>
      <c r="J55" s="70">
        <f>SUM(I55/F55*100)</f>
        <v>88.39306745788717</v>
      </c>
      <c r="K55" s="70">
        <f>SUM(I55/H55*100)</f>
        <v>91.528239546663315</v>
      </c>
    </row>
    <row r="56" spans="1:11" x14ac:dyDescent="0.25">
      <c r="A56" s="6"/>
      <c r="B56" s="6"/>
      <c r="C56" s="6">
        <v>321</v>
      </c>
      <c r="D56" s="6"/>
      <c r="E56" s="6" t="s">
        <v>28</v>
      </c>
      <c r="F56" s="67">
        <f>SUM(F57:F59)</f>
        <v>17319.400000000001</v>
      </c>
      <c r="G56" s="67"/>
      <c r="H56" s="67"/>
      <c r="I56" s="67">
        <f>SUM(I57:I59)</f>
        <v>19704</v>
      </c>
      <c r="J56" s="115">
        <f t="shared" si="23"/>
        <v>113.76837534787579</v>
      </c>
      <c r="K56" s="68"/>
    </row>
    <row r="57" spans="1:11" x14ac:dyDescent="0.25">
      <c r="A57" s="6"/>
      <c r="B57" s="19"/>
      <c r="C57" s="6"/>
      <c r="D57" s="6">
        <v>3211</v>
      </c>
      <c r="E57" s="25" t="s">
        <v>29</v>
      </c>
      <c r="F57" s="67">
        <v>4665.67</v>
      </c>
      <c r="G57" s="67"/>
      <c r="H57" s="67"/>
      <c r="I57" s="68">
        <v>6170.18</v>
      </c>
      <c r="J57" s="115">
        <f t="shared" si="23"/>
        <v>132.24638690691799</v>
      </c>
      <c r="K57" s="68"/>
    </row>
    <row r="58" spans="1:11" ht="15" customHeight="1" x14ac:dyDescent="0.25">
      <c r="A58" s="6"/>
      <c r="B58" s="19"/>
      <c r="C58" s="6"/>
      <c r="D58" s="97" t="s">
        <v>103</v>
      </c>
      <c r="E58" s="78" t="s">
        <v>104</v>
      </c>
      <c r="F58" s="67">
        <v>12554.19</v>
      </c>
      <c r="G58" s="67"/>
      <c r="H58" s="67"/>
      <c r="I58" s="68">
        <v>13533.82</v>
      </c>
      <c r="J58" s="115">
        <f t="shared" si="23"/>
        <v>107.80321151742965</v>
      </c>
      <c r="K58" s="68"/>
    </row>
    <row r="59" spans="1:11" x14ac:dyDescent="0.25">
      <c r="A59" s="6"/>
      <c r="B59" s="19"/>
      <c r="C59" s="6"/>
      <c r="D59" s="97">
        <v>3213</v>
      </c>
      <c r="E59" s="78" t="s">
        <v>105</v>
      </c>
      <c r="F59" s="67">
        <v>99.54</v>
      </c>
      <c r="G59" s="67"/>
      <c r="H59" s="67"/>
      <c r="I59" s="68">
        <v>0</v>
      </c>
      <c r="J59" s="115">
        <f t="shared" si="23"/>
        <v>0</v>
      </c>
      <c r="K59" s="68"/>
    </row>
    <row r="60" spans="1:11" x14ac:dyDescent="0.25">
      <c r="A60" s="6"/>
      <c r="B60" s="19"/>
      <c r="C60" s="6">
        <v>322</v>
      </c>
      <c r="D60" s="6"/>
      <c r="E60" s="78" t="s">
        <v>109</v>
      </c>
      <c r="F60" s="67">
        <f>SUM(F61:F66)</f>
        <v>23348.43</v>
      </c>
      <c r="G60" s="67"/>
      <c r="H60" s="67"/>
      <c r="I60" s="67">
        <f>SUM(I61:I66)</f>
        <v>26202.429999999997</v>
      </c>
      <c r="J60" s="115">
        <f t="shared" si="23"/>
        <v>112.22351995401831</v>
      </c>
      <c r="K60" s="68"/>
    </row>
    <row r="61" spans="1:11" x14ac:dyDescent="0.25">
      <c r="A61" s="6"/>
      <c r="B61" s="19"/>
      <c r="C61" s="6"/>
      <c r="D61" s="97" t="s">
        <v>106</v>
      </c>
      <c r="E61" s="78" t="s">
        <v>110</v>
      </c>
      <c r="F61" s="67">
        <v>3363.34</v>
      </c>
      <c r="G61" s="67"/>
      <c r="H61" s="67"/>
      <c r="I61" s="68">
        <v>4639.13</v>
      </c>
      <c r="J61" s="115">
        <f t="shared" si="23"/>
        <v>137.93223402926853</v>
      </c>
      <c r="K61" s="68"/>
    </row>
    <row r="62" spans="1:11" x14ac:dyDescent="0.25">
      <c r="A62" s="6"/>
      <c r="B62" s="19"/>
      <c r="C62" s="6"/>
      <c r="D62" s="97">
        <v>3222</v>
      </c>
      <c r="E62" s="78" t="s">
        <v>111</v>
      </c>
      <c r="F62" s="67">
        <v>6953.29</v>
      </c>
      <c r="G62" s="67"/>
      <c r="H62" s="67"/>
      <c r="I62" s="68">
        <v>8138.49</v>
      </c>
      <c r="J62" s="115">
        <f t="shared" si="23"/>
        <v>117.04516854611271</v>
      </c>
      <c r="K62" s="68"/>
    </row>
    <row r="63" spans="1:11" x14ac:dyDescent="0.25">
      <c r="A63" s="6"/>
      <c r="B63" s="19"/>
      <c r="C63" s="6"/>
      <c r="D63" s="97" t="s">
        <v>107</v>
      </c>
      <c r="E63" s="78" t="s">
        <v>112</v>
      </c>
      <c r="F63" s="67">
        <v>7499.83</v>
      </c>
      <c r="G63" s="67"/>
      <c r="H63" s="67"/>
      <c r="I63" s="68">
        <v>8155.65</v>
      </c>
      <c r="J63" s="115">
        <f t="shared" si="23"/>
        <v>108.74446487453714</v>
      </c>
      <c r="K63" s="68"/>
    </row>
    <row r="64" spans="1:11" ht="15" customHeight="1" x14ac:dyDescent="0.25">
      <c r="A64" s="6"/>
      <c r="B64" s="19"/>
      <c r="C64" s="6"/>
      <c r="D64" s="97" t="s">
        <v>108</v>
      </c>
      <c r="E64" s="78" t="s">
        <v>113</v>
      </c>
      <c r="F64" s="67">
        <v>1565.38</v>
      </c>
      <c r="G64" s="67"/>
      <c r="H64" s="67"/>
      <c r="I64" s="68">
        <v>1891.32</v>
      </c>
      <c r="J64" s="115">
        <f t="shared" si="23"/>
        <v>120.82178129272125</v>
      </c>
      <c r="K64" s="68"/>
    </row>
    <row r="65" spans="1:11" x14ac:dyDescent="0.25">
      <c r="A65" s="6"/>
      <c r="B65" s="19"/>
      <c r="C65" s="6"/>
      <c r="D65" s="97">
        <v>3225</v>
      </c>
      <c r="E65" s="78" t="s">
        <v>114</v>
      </c>
      <c r="F65" s="67">
        <v>3966.59</v>
      </c>
      <c r="G65" s="67"/>
      <c r="H65" s="67"/>
      <c r="I65" s="68">
        <v>3117.4</v>
      </c>
      <c r="J65" s="115">
        <f t="shared" si="23"/>
        <v>78.591434960507641</v>
      </c>
      <c r="K65" s="68"/>
    </row>
    <row r="66" spans="1:11" x14ac:dyDescent="0.25">
      <c r="A66" s="6"/>
      <c r="B66" s="19"/>
      <c r="C66" s="6"/>
      <c r="D66" s="97">
        <v>3227</v>
      </c>
      <c r="E66" s="78" t="s">
        <v>115</v>
      </c>
      <c r="F66" s="67">
        <v>0</v>
      </c>
      <c r="G66" s="67"/>
      <c r="H66" s="67"/>
      <c r="I66" s="68">
        <v>260.44</v>
      </c>
      <c r="J66" s="115">
        <v>0</v>
      </c>
      <c r="K66" s="68"/>
    </row>
    <row r="67" spans="1:11" x14ac:dyDescent="0.25">
      <c r="A67" s="6"/>
      <c r="B67" s="19"/>
      <c r="C67" s="6">
        <v>323</v>
      </c>
      <c r="D67" s="97"/>
      <c r="E67" s="78" t="s">
        <v>121</v>
      </c>
      <c r="F67" s="67">
        <f>SUM(F68:F76)</f>
        <v>37689.909999999996</v>
      </c>
      <c r="G67" s="67"/>
      <c r="H67" s="67"/>
      <c r="I67" s="67">
        <f>SUM(I68:I76)</f>
        <v>20795.620000000003</v>
      </c>
      <c r="J67" s="115">
        <f t="shared" si="23"/>
        <v>55.175562902644245</v>
      </c>
      <c r="K67" s="68"/>
    </row>
    <row r="68" spans="1:11" x14ac:dyDescent="0.25">
      <c r="A68" s="6"/>
      <c r="B68" s="19"/>
      <c r="C68" s="6"/>
      <c r="D68" s="97" t="s">
        <v>116</v>
      </c>
      <c r="E68" s="78" t="s">
        <v>122</v>
      </c>
      <c r="F68" s="67">
        <v>3199.8</v>
      </c>
      <c r="G68" s="67"/>
      <c r="H68" s="67"/>
      <c r="I68" s="68">
        <v>4389.1400000000003</v>
      </c>
      <c r="J68" s="115">
        <f t="shared" si="23"/>
        <v>137.16919807487969</v>
      </c>
      <c r="K68" s="68"/>
    </row>
    <row r="69" spans="1:11" x14ac:dyDescent="0.25">
      <c r="A69" s="6"/>
      <c r="B69" s="19"/>
      <c r="C69" s="6"/>
      <c r="D69" s="97" t="s">
        <v>117</v>
      </c>
      <c r="E69" s="78" t="s">
        <v>123</v>
      </c>
      <c r="F69" s="67">
        <v>19551.2</v>
      </c>
      <c r="G69" s="67"/>
      <c r="H69" s="67"/>
      <c r="I69" s="68">
        <v>4161.3100000000004</v>
      </c>
      <c r="J69" s="115">
        <f t="shared" si="23"/>
        <v>21.284166700765173</v>
      </c>
      <c r="K69" s="68"/>
    </row>
    <row r="70" spans="1:11" x14ac:dyDescent="0.25">
      <c r="A70" s="6"/>
      <c r="B70" s="19"/>
      <c r="C70" s="6"/>
      <c r="D70" s="97">
        <v>3233</v>
      </c>
      <c r="E70" s="78" t="s">
        <v>124</v>
      </c>
      <c r="F70" s="67">
        <v>677.68</v>
      </c>
      <c r="G70" s="67"/>
      <c r="H70" s="67"/>
      <c r="I70" s="68">
        <v>0</v>
      </c>
      <c r="J70" s="115">
        <f t="shared" si="23"/>
        <v>0</v>
      </c>
      <c r="K70" s="68"/>
    </row>
    <row r="71" spans="1:11" x14ac:dyDescent="0.25">
      <c r="A71" s="6"/>
      <c r="B71" s="19"/>
      <c r="C71" s="6"/>
      <c r="D71" s="97" t="s">
        <v>118</v>
      </c>
      <c r="E71" s="78" t="s">
        <v>125</v>
      </c>
      <c r="F71" s="67">
        <v>2453.0100000000002</v>
      </c>
      <c r="G71" s="67"/>
      <c r="H71" s="67"/>
      <c r="I71" s="68">
        <v>2910.06</v>
      </c>
      <c r="J71" s="115">
        <f t="shared" si="23"/>
        <v>118.63221103868307</v>
      </c>
      <c r="K71" s="68"/>
    </row>
    <row r="72" spans="1:11" x14ac:dyDescent="0.25">
      <c r="A72" s="6"/>
      <c r="B72" s="19"/>
      <c r="C72" s="6"/>
      <c r="D72" s="97">
        <v>3235</v>
      </c>
      <c r="E72" s="78" t="s">
        <v>126</v>
      </c>
      <c r="F72" s="67">
        <v>3466.35</v>
      </c>
      <c r="G72" s="67"/>
      <c r="H72" s="67"/>
      <c r="I72" s="68">
        <v>3302.81</v>
      </c>
      <c r="J72" s="115">
        <f t="shared" si="23"/>
        <v>95.282069035152247</v>
      </c>
      <c r="K72" s="68"/>
    </row>
    <row r="73" spans="1:11" x14ac:dyDescent="0.25">
      <c r="A73" s="6"/>
      <c r="B73" s="19"/>
      <c r="C73" s="6"/>
      <c r="D73" s="97">
        <v>3236</v>
      </c>
      <c r="E73" s="78" t="s">
        <v>127</v>
      </c>
      <c r="F73" s="67">
        <v>1510.39</v>
      </c>
      <c r="G73" s="67"/>
      <c r="H73" s="67"/>
      <c r="I73" s="68">
        <v>2085.6999999999998</v>
      </c>
      <c r="J73" s="115">
        <f t="shared" si="23"/>
        <v>138.09016214355231</v>
      </c>
      <c r="K73" s="68"/>
    </row>
    <row r="74" spans="1:11" x14ac:dyDescent="0.25">
      <c r="A74" s="6"/>
      <c r="B74" s="19"/>
      <c r="C74" s="6"/>
      <c r="D74" s="97">
        <v>3237</v>
      </c>
      <c r="E74" s="78" t="s">
        <v>128</v>
      </c>
      <c r="F74" s="67">
        <v>1218.6400000000001</v>
      </c>
      <c r="G74" s="67"/>
      <c r="H74" s="67"/>
      <c r="I74" s="68">
        <v>420</v>
      </c>
      <c r="J74" s="115">
        <f t="shared" si="23"/>
        <v>34.464649117048509</v>
      </c>
      <c r="K74" s="68"/>
    </row>
    <row r="75" spans="1:11" x14ac:dyDescent="0.25">
      <c r="A75" s="6"/>
      <c r="B75" s="19"/>
      <c r="C75" s="6"/>
      <c r="D75" s="97" t="s">
        <v>119</v>
      </c>
      <c r="E75" s="78" t="s">
        <v>129</v>
      </c>
      <c r="F75" s="67">
        <v>601.23</v>
      </c>
      <c r="G75" s="67"/>
      <c r="H75" s="67"/>
      <c r="I75" s="68">
        <v>723.45</v>
      </c>
      <c r="J75" s="115">
        <f t="shared" si="23"/>
        <v>120.32832692979392</v>
      </c>
      <c r="K75" s="68"/>
    </row>
    <row r="76" spans="1:11" x14ac:dyDescent="0.25">
      <c r="A76" s="6"/>
      <c r="B76" s="19"/>
      <c r="C76" s="6"/>
      <c r="D76" s="97" t="s">
        <v>120</v>
      </c>
      <c r="E76" s="78" t="s">
        <v>130</v>
      </c>
      <c r="F76" s="67">
        <v>5011.6099999999997</v>
      </c>
      <c r="G76" s="67"/>
      <c r="H76" s="67"/>
      <c r="I76" s="68">
        <v>2803.15</v>
      </c>
      <c r="J76" s="115">
        <f t="shared" si="23"/>
        <v>55.933123287725905</v>
      </c>
      <c r="K76" s="68"/>
    </row>
    <row r="77" spans="1:11" x14ac:dyDescent="0.25">
      <c r="A77" s="6"/>
      <c r="B77" s="19"/>
      <c r="C77" s="6">
        <v>324</v>
      </c>
      <c r="D77" s="97"/>
      <c r="E77" s="78" t="s">
        <v>131</v>
      </c>
      <c r="F77" s="67">
        <f>SUM(F78)</f>
        <v>4861.68</v>
      </c>
      <c r="G77" s="67"/>
      <c r="H77" s="67"/>
      <c r="I77" s="67">
        <f>SUM(I78)</f>
        <v>2976.85</v>
      </c>
      <c r="J77" s="115">
        <f t="shared" si="23"/>
        <v>61.230891379111739</v>
      </c>
      <c r="K77" s="68"/>
    </row>
    <row r="78" spans="1:11" x14ac:dyDescent="0.25">
      <c r="A78" s="6"/>
      <c r="B78" s="19"/>
      <c r="C78" s="6"/>
      <c r="D78" s="97">
        <v>3241</v>
      </c>
      <c r="E78" s="78" t="s">
        <v>131</v>
      </c>
      <c r="F78" s="67">
        <v>4861.68</v>
      </c>
      <c r="G78" s="67"/>
      <c r="H78" s="67"/>
      <c r="I78" s="68">
        <v>2976.85</v>
      </c>
      <c r="J78" s="115">
        <f t="shared" si="23"/>
        <v>61.230891379111739</v>
      </c>
      <c r="K78" s="68"/>
    </row>
    <row r="79" spans="1:11" x14ac:dyDescent="0.25">
      <c r="A79" s="6"/>
      <c r="B79" s="19"/>
      <c r="C79" s="6">
        <v>329</v>
      </c>
      <c r="D79" s="97"/>
      <c r="E79" s="78" t="s">
        <v>132</v>
      </c>
      <c r="F79" s="67">
        <f>SUM(F80:F85)</f>
        <v>6781.62</v>
      </c>
      <c r="G79" s="67"/>
      <c r="H79" s="67"/>
      <c r="I79" s="67">
        <f>SUM(I80:I85)</f>
        <v>9875.7800000000007</v>
      </c>
      <c r="J79" s="115">
        <f t="shared" si="23"/>
        <v>145.62567646078665</v>
      </c>
      <c r="K79" s="68"/>
    </row>
    <row r="80" spans="1:11" x14ac:dyDescent="0.25">
      <c r="A80" s="6"/>
      <c r="B80" s="19"/>
      <c r="C80" s="6"/>
      <c r="D80" s="97">
        <v>3292</v>
      </c>
      <c r="E80" s="78" t="s">
        <v>133</v>
      </c>
      <c r="F80" s="67">
        <v>704.59</v>
      </c>
      <c r="G80" s="67"/>
      <c r="H80" s="67"/>
      <c r="I80" s="68">
        <v>700.72</v>
      </c>
      <c r="J80" s="115">
        <f t="shared" si="23"/>
        <v>99.450744404547322</v>
      </c>
      <c r="K80" s="68"/>
    </row>
    <row r="81" spans="1:11" x14ac:dyDescent="0.25">
      <c r="A81" s="6"/>
      <c r="B81" s="19"/>
      <c r="C81" s="6"/>
      <c r="D81" s="97" t="s">
        <v>134</v>
      </c>
      <c r="E81" s="78" t="s">
        <v>135</v>
      </c>
      <c r="F81" s="67">
        <v>266.62</v>
      </c>
      <c r="G81" s="67"/>
      <c r="H81" s="67"/>
      <c r="I81" s="68">
        <v>356.93</v>
      </c>
      <c r="J81" s="115">
        <f t="shared" si="23"/>
        <v>133.87217763108544</v>
      </c>
      <c r="K81" s="68"/>
    </row>
    <row r="82" spans="1:11" x14ac:dyDescent="0.25">
      <c r="A82" s="6"/>
      <c r="B82" s="19"/>
      <c r="C82" s="6"/>
      <c r="D82" s="97">
        <v>3294</v>
      </c>
      <c r="E82" s="78" t="s">
        <v>136</v>
      </c>
      <c r="F82" s="67">
        <v>65.03</v>
      </c>
      <c r="G82" s="67"/>
      <c r="H82" s="67"/>
      <c r="I82" s="68">
        <v>48.27</v>
      </c>
      <c r="J82" s="115">
        <f t="shared" si="23"/>
        <v>74.227279717053676</v>
      </c>
      <c r="K82" s="68"/>
    </row>
    <row r="83" spans="1:11" x14ac:dyDescent="0.25">
      <c r="A83" s="6"/>
      <c r="B83" s="19"/>
      <c r="C83" s="6"/>
      <c r="D83" s="97">
        <v>3295</v>
      </c>
      <c r="E83" s="78" t="s">
        <v>137</v>
      </c>
      <c r="F83" s="67">
        <v>1789.77</v>
      </c>
      <c r="G83" s="67"/>
      <c r="H83" s="67"/>
      <c r="I83" s="68">
        <v>1825.69</v>
      </c>
      <c r="J83" s="115">
        <f t="shared" si="23"/>
        <v>102.00696178838622</v>
      </c>
      <c r="K83" s="68"/>
    </row>
    <row r="84" spans="1:11" x14ac:dyDescent="0.25">
      <c r="A84" s="6"/>
      <c r="B84" s="19"/>
      <c r="C84" s="6"/>
      <c r="D84" s="97">
        <v>3296</v>
      </c>
      <c r="E84" s="78" t="s">
        <v>138</v>
      </c>
      <c r="F84" s="67">
        <v>1316.86</v>
      </c>
      <c r="G84" s="67"/>
      <c r="H84" s="67"/>
      <c r="I84" s="68">
        <v>0</v>
      </c>
      <c r="J84" s="115">
        <f t="shared" si="23"/>
        <v>0</v>
      </c>
      <c r="K84" s="68"/>
    </row>
    <row r="85" spans="1:11" x14ac:dyDescent="0.25">
      <c r="A85" s="6"/>
      <c r="B85" s="19"/>
      <c r="C85" s="6"/>
      <c r="D85" s="97" t="s">
        <v>139</v>
      </c>
      <c r="E85" s="78" t="s">
        <v>132</v>
      </c>
      <c r="F85" s="67">
        <v>2638.75</v>
      </c>
      <c r="G85" s="67"/>
      <c r="H85" s="67"/>
      <c r="I85" s="68">
        <v>6944.17</v>
      </c>
      <c r="J85" s="115">
        <f t="shared" si="23"/>
        <v>263.16134533396496</v>
      </c>
      <c r="K85" s="68"/>
    </row>
    <row r="86" spans="1:11" s="28" customFormat="1" x14ac:dyDescent="0.25">
      <c r="A86" s="19"/>
      <c r="B86" s="19">
        <v>34</v>
      </c>
      <c r="C86" s="19"/>
      <c r="D86" s="98"/>
      <c r="E86" s="79" t="s">
        <v>143</v>
      </c>
      <c r="F86" s="69">
        <f>SUM(F87)</f>
        <v>1331.9299999999998</v>
      </c>
      <c r="G86" s="69">
        <v>521</v>
      </c>
      <c r="H86" s="69">
        <v>519.83000000000004</v>
      </c>
      <c r="I86" s="69">
        <f>SUM(I87)</f>
        <v>507.88</v>
      </c>
      <c r="J86" s="70">
        <f>SUM(I86/F86*100)</f>
        <v>38.131133017500922</v>
      </c>
      <c r="K86" s="70">
        <f>SUM(I86/H86*100)</f>
        <v>97.701171536848577</v>
      </c>
    </row>
    <row r="87" spans="1:11" x14ac:dyDescent="0.25">
      <c r="A87" s="6"/>
      <c r="B87" s="19"/>
      <c r="C87" s="6">
        <v>343</v>
      </c>
      <c r="D87" s="97"/>
      <c r="E87" s="78" t="s">
        <v>144</v>
      </c>
      <c r="F87" s="67">
        <f>SUM(F88:F89)</f>
        <v>1331.9299999999998</v>
      </c>
      <c r="G87" s="67"/>
      <c r="H87" s="67"/>
      <c r="I87" s="67">
        <f>SUM(I88:I89)</f>
        <v>507.88</v>
      </c>
      <c r="J87" s="115">
        <f t="shared" si="23"/>
        <v>38.131133017500922</v>
      </c>
      <c r="K87" s="68"/>
    </row>
    <row r="88" spans="1:11" x14ac:dyDescent="0.25">
      <c r="A88" s="6"/>
      <c r="B88" s="19"/>
      <c r="C88" s="6"/>
      <c r="D88" s="97" t="s">
        <v>140</v>
      </c>
      <c r="E88" s="78" t="s">
        <v>141</v>
      </c>
      <c r="F88" s="67">
        <v>484.9</v>
      </c>
      <c r="G88" s="67"/>
      <c r="H88" s="67"/>
      <c r="I88" s="68">
        <v>507.88</v>
      </c>
      <c r="J88" s="115">
        <f t="shared" si="23"/>
        <v>104.73912146834398</v>
      </c>
      <c r="K88" s="68"/>
    </row>
    <row r="89" spans="1:11" x14ac:dyDescent="0.25">
      <c r="A89" s="6"/>
      <c r="B89" s="6"/>
      <c r="C89" s="6"/>
      <c r="D89" s="97">
        <v>3433</v>
      </c>
      <c r="E89" s="78" t="s">
        <v>142</v>
      </c>
      <c r="F89" s="67">
        <v>847.03</v>
      </c>
      <c r="G89" s="67"/>
      <c r="H89" s="67"/>
      <c r="I89" s="68">
        <v>0</v>
      </c>
      <c r="J89" s="115">
        <f t="shared" si="23"/>
        <v>0</v>
      </c>
      <c r="K89" s="68"/>
    </row>
    <row r="90" spans="1:11" s="28" customFormat="1" x14ac:dyDescent="0.25">
      <c r="A90" s="19"/>
      <c r="B90" s="19">
        <v>38</v>
      </c>
      <c r="C90" s="19"/>
      <c r="D90" s="98"/>
      <c r="E90" s="79" t="s">
        <v>145</v>
      </c>
      <c r="F90" s="69">
        <f>SUM(F91)</f>
        <v>0</v>
      </c>
      <c r="G90" s="69">
        <v>401.4</v>
      </c>
      <c r="H90" s="69">
        <v>401.4</v>
      </c>
      <c r="I90" s="69">
        <f>SUM(I91)</f>
        <v>401.4</v>
      </c>
      <c r="J90" s="70">
        <v>0</v>
      </c>
      <c r="K90" s="70">
        <f>SUM(I90/H90*100)</f>
        <v>100</v>
      </c>
    </row>
    <row r="91" spans="1:11" x14ac:dyDescent="0.25">
      <c r="A91" s="6"/>
      <c r="B91" s="6"/>
      <c r="C91" s="6">
        <v>381</v>
      </c>
      <c r="D91" s="97"/>
      <c r="E91" s="78" t="s">
        <v>146</v>
      </c>
      <c r="F91" s="67">
        <f>SUM(F92)</f>
        <v>0</v>
      </c>
      <c r="G91" s="67"/>
      <c r="H91" s="67"/>
      <c r="I91" s="67">
        <f>SUM(I92)</f>
        <v>401.4</v>
      </c>
      <c r="J91" s="115">
        <v>0</v>
      </c>
      <c r="K91" s="68"/>
    </row>
    <row r="92" spans="1:11" x14ac:dyDescent="0.25">
      <c r="A92" s="6"/>
      <c r="B92" s="6"/>
      <c r="C92" s="6"/>
      <c r="D92" s="97">
        <v>3812</v>
      </c>
      <c r="E92" s="78" t="s">
        <v>147</v>
      </c>
      <c r="F92" s="67">
        <v>0</v>
      </c>
      <c r="G92" s="67"/>
      <c r="H92" s="67"/>
      <c r="I92" s="68">
        <v>401.4</v>
      </c>
      <c r="J92" s="115">
        <v>0</v>
      </c>
      <c r="K92" s="68"/>
    </row>
    <row r="93" spans="1:11" s="28" customFormat="1" x14ac:dyDescent="0.25">
      <c r="A93" s="7">
        <v>4</v>
      </c>
      <c r="B93" s="8"/>
      <c r="C93" s="8"/>
      <c r="D93" s="8"/>
      <c r="E93" s="17" t="s">
        <v>6</v>
      </c>
      <c r="F93" s="69">
        <f>SUM(F94,F97)</f>
        <v>7687.23</v>
      </c>
      <c r="G93" s="69">
        <f>SUM(G94,G97)</f>
        <v>16829.77</v>
      </c>
      <c r="H93" s="69">
        <f>SUM(H94,H97)</f>
        <v>16829.77</v>
      </c>
      <c r="I93" s="69">
        <f>SUM(I94,I97)</f>
        <v>7831.7</v>
      </c>
      <c r="J93" s="70">
        <f>SUM(I93/F93*100)</f>
        <v>101.8793505593042</v>
      </c>
      <c r="K93" s="70">
        <f>SUM(I93/H93*100)</f>
        <v>46.534801129189525</v>
      </c>
    </row>
    <row r="94" spans="1:11" s="28" customFormat="1" ht="25.5" x14ac:dyDescent="0.25">
      <c r="A94" s="5"/>
      <c r="B94" s="5">
        <v>41</v>
      </c>
      <c r="C94" s="5"/>
      <c r="D94" s="5"/>
      <c r="E94" s="17" t="s">
        <v>7</v>
      </c>
      <c r="F94" s="69">
        <f>SUM(F95)</f>
        <v>0</v>
      </c>
      <c r="G94" s="69">
        <v>600</v>
      </c>
      <c r="H94" s="69">
        <v>600</v>
      </c>
      <c r="I94" s="69">
        <f>SUM(I95)</f>
        <v>600</v>
      </c>
      <c r="J94" s="70">
        <v>0</v>
      </c>
      <c r="K94" s="70">
        <f>SUM(I94/H94*100)</f>
        <v>100</v>
      </c>
    </row>
    <row r="95" spans="1:11" x14ac:dyDescent="0.25">
      <c r="A95" s="9"/>
      <c r="B95" s="9"/>
      <c r="C95" s="6">
        <v>412</v>
      </c>
      <c r="D95" s="6"/>
      <c r="E95" s="6" t="s">
        <v>195</v>
      </c>
      <c r="F95" s="67">
        <f>SUM(F96)</f>
        <v>0</v>
      </c>
      <c r="G95" s="67"/>
      <c r="H95" s="67"/>
      <c r="I95" s="67">
        <f>SUM(I96)</f>
        <v>600</v>
      </c>
      <c r="J95" s="115">
        <v>0</v>
      </c>
      <c r="K95" s="68"/>
    </row>
    <row r="96" spans="1:11" x14ac:dyDescent="0.25">
      <c r="A96" s="9"/>
      <c r="B96" s="9"/>
      <c r="C96" s="6"/>
      <c r="D96" s="6">
        <v>4126</v>
      </c>
      <c r="E96" s="6" t="s">
        <v>196</v>
      </c>
      <c r="F96" s="67">
        <v>0</v>
      </c>
      <c r="G96" s="67"/>
      <c r="H96" s="67"/>
      <c r="I96" s="68">
        <v>600</v>
      </c>
      <c r="J96" s="115">
        <v>0</v>
      </c>
      <c r="K96" s="68"/>
    </row>
    <row r="97" spans="1:11" s="28" customFormat="1" ht="25.5" x14ac:dyDescent="0.25">
      <c r="A97" s="5"/>
      <c r="B97" s="5">
        <v>42</v>
      </c>
      <c r="C97" s="19"/>
      <c r="D97" s="19"/>
      <c r="E97" s="79" t="s">
        <v>148</v>
      </c>
      <c r="F97" s="69">
        <f>SUM(F98,F102)</f>
        <v>7687.23</v>
      </c>
      <c r="G97" s="69">
        <v>16229.77</v>
      </c>
      <c r="H97" s="69">
        <v>16229.77</v>
      </c>
      <c r="I97" s="69">
        <f>SUM(I98,I102)</f>
        <v>7231.7</v>
      </c>
      <c r="J97" s="70">
        <f>SUM(I97/F97*100)</f>
        <v>94.07419837834955</v>
      </c>
      <c r="K97" s="70">
        <f>SUM(I97/H97*100)</f>
        <v>44.558240813024454</v>
      </c>
    </row>
    <row r="98" spans="1:11" x14ac:dyDescent="0.25">
      <c r="A98" s="9"/>
      <c r="B98" s="9"/>
      <c r="C98" s="6">
        <v>422</v>
      </c>
      <c r="D98" s="6"/>
      <c r="E98" s="78" t="s">
        <v>149</v>
      </c>
      <c r="F98" s="67">
        <f>SUM(F99:F101)</f>
        <v>6495.44</v>
      </c>
      <c r="G98" s="67"/>
      <c r="H98" s="71"/>
      <c r="I98" s="67">
        <f>SUM(I99:I101)</f>
        <v>6369.12</v>
      </c>
      <c r="J98" s="115">
        <f t="shared" ref="J98:J103" si="25">SUM(I98/F98*100)</f>
        <v>98.055251068441862</v>
      </c>
      <c r="K98" s="68"/>
    </row>
    <row r="99" spans="1:11" x14ac:dyDescent="0.25">
      <c r="A99" s="9"/>
      <c r="B99" s="9"/>
      <c r="C99" s="6"/>
      <c r="D99" s="6">
        <v>4221</v>
      </c>
      <c r="E99" s="78" t="s">
        <v>150</v>
      </c>
      <c r="F99" s="67">
        <v>4896.3999999999996</v>
      </c>
      <c r="G99" s="67"/>
      <c r="H99" s="71"/>
      <c r="I99" s="68">
        <v>5918</v>
      </c>
      <c r="J99" s="115">
        <f t="shared" si="25"/>
        <v>120.86430847153011</v>
      </c>
      <c r="K99" s="68"/>
    </row>
    <row r="100" spans="1:11" x14ac:dyDescent="0.25">
      <c r="A100" s="9"/>
      <c r="B100" s="9"/>
      <c r="C100" s="6"/>
      <c r="D100" s="6">
        <v>4223</v>
      </c>
      <c r="E100" s="78" t="s">
        <v>197</v>
      </c>
      <c r="F100" s="67">
        <v>1300.42</v>
      </c>
      <c r="G100" s="67"/>
      <c r="H100" s="71"/>
      <c r="I100" s="68">
        <v>0</v>
      </c>
      <c r="J100" s="115">
        <f t="shared" si="25"/>
        <v>0</v>
      </c>
      <c r="K100" s="68"/>
    </row>
    <row r="101" spans="1:11" x14ac:dyDescent="0.25">
      <c r="A101" s="9"/>
      <c r="B101" s="9"/>
      <c r="C101" s="6"/>
      <c r="D101" s="6">
        <v>4227</v>
      </c>
      <c r="E101" s="78" t="s">
        <v>151</v>
      </c>
      <c r="F101" s="67">
        <v>298.62</v>
      </c>
      <c r="G101" s="67"/>
      <c r="H101" s="71"/>
      <c r="I101" s="68">
        <v>451.12</v>
      </c>
      <c r="J101" s="115">
        <f t="shared" si="25"/>
        <v>151.06824727077893</v>
      </c>
      <c r="K101" s="68"/>
    </row>
    <row r="102" spans="1:11" x14ac:dyDescent="0.25">
      <c r="A102" s="9"/>
      <c r="B102" s="9"/>
      <c r="C102" s="6">
        <v>424</v>
      </c>
      <c r="D102" s="6"/>
      <c r="E102" s="78" t="s">
        <v>152</v>
      </c>
      <c r="F102" s="67">
        <f>SUM(F103)</f>
        <v>1191.79</v>
      </c>
      <c r="G102" s="67"/>
      <c r="H102" s="71"/>
      <c r="I102" s="67">
        <f>SUM(I103)</f>
        <v>862.58</v>
      </c>
      <c r="J102" s="115">
        <f t="shared" si="25"/>
        <v>72.376844913952965</v>
      </c>
      <c r="K102" s="68"/>
    </row>
    <row r="103" spans="1:11" x14ac:dyDescent="0.25">
      <c r="A103" s="9"/>
      <c r="B103" s="9"/>
      <c r="C103" s="6"/>
      <c r="D103" s="97">
        <v>4241</v>
      </c>
      <c r="E103" s="78" t="s">
        <v>153</v>
      </c>
      <c r="F103" s="67">
        <v>1191.79</v>
      </c>
      <c r="G103" s="67"/>
      <c r="H103" s="71"/>
      <c r="I103" s="68">
        <v>862.58</v>
      </c>
      <c r="J103" s="115">
        <f t="shared" si="25"/>
        <v>72.376844913952965</v>
      </c>
      <c r="K103" s="68"/>
    </row>
    <row r="105" spans="1:11" ht="15" customHeight="1" x14ac:dyDescent="0.25">
      <c r="A105" s="121" t="s">
        <v>294</v>
      </c>
      <c r="I105" s="124" t="s">
        <v>296</v>
      </c>
      <c r="J105" s="124"/>
    </row>
    <row r="106" spans="1:11" x14ac:dyDescent="0.25">
      <c r="A106" s="120" t="s">
        <v>298</v>
      </c>
      <c r="I106" s="122" t="s">
        <v>297</v>
      </c>
    </row>
    <row r="107" spans="1:11" ht="15" customHeight="1" x14ac:dyDescent="0.25">
      <c r="A107" s="123" t="s">
        <v>304</v>
      </c>
    </row>
  </sheetData>
  <mergeCells count="8">
    <mergeCell ref="A2:K2"/>
    <mergeCell ref="A4:K4"/>
    <mergeCell ref="A6:K6"/>
    <mergeCell ref="I105:J105"/>
    <mergeCell ref="A8:E8"/>
    <mergeCell ref="A9:E9"/>
    <mergeCell ref="A43:E43"/>
    <mergeCell ref="A44:E44"/>
  </mergeCells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0"/>
  <sheetViews>
    <sheetView workbookViewId="0"/>
  </sheetViews>
  <sheetFormatPr defaultRowHeight="15" x14ac:dyDescent="0.25"/>
  <cols>
    <col min="1" max="1" width="37.7109375" customWidth="1"/>
    <col min="2" max="5" width="25.28515625" customWidth="1"/>
    <col min="6" max="7" width="15.7109375" customWidth="1"/>
  </cols>
  <sheetData>
    <row r="1" spans="1:7" ht="18" x14ac:dyDescent="0.25">
      <c r="A1" s="15"/>
      <c r="B1" s="15"/>
      <c r="C1" s="15"/>
      <c r="D1" s="15"/>
      <c r="E1" s="3"/>
      <c r="F1" s="3"/>
      <c r="G1" s="3"/>
    </row>
    <row r="2" spans="1:7" ht="15.75" customHeight="1" x14ac:dyDescent="0.25">
      <c r="A2" s="151" t="s">
        <v>36</v>
      </c>
      <c r="B2" s="151"/>
      <c r="C2" s="151"/>
      <c r="D2" s="151"/>
      <c r="E2" s="151"/>
      <c r="F2" s="151"/>
      <c r="G2" s="151"/>
    </row>
    <row r="3" spans="1:7" ht="18" x14ac:dyDescent="0.25">
      <c r="A3" s="15"/>
      <c r="B3" s="15"/>
      <c r="C3" s="15"/>
      <c r="D3" s="15"/>
      <c r="E3" s="3"/>
      <c r="F3" s="3"/>
      <c r="G3" s="3"/>
    </row>
    <row r="4" spans="1:7" ht="25.5" x14ac:dyDescent="0.25">
      <c r="A4" s="31" t="s">
        <v>8</v>
      </c>
      <c r="B4" s="31" t="s">
        <v>69</v>
      </c>
      <c r="C4" s="31" t="s">
        <v>70</v>
      </c>
      <c r="D4" s="31" t="s">
        <v>71</v>
      </c>
      <c r="E4" s="31" t="s">
        <v>74</v>
      </c>
      <c r="F4" s="31" t="s">
        <v>17</v>
      </c>
      <c r="G4" s="31" t="s">
        <v>47</v>
      </c>
    </row>
    <row r="5" spans="1:7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 t="s">
        <v>19</v>
      </c>
      <c r="G5" s="31" t="s">
        <v>20</v>
      </c>
    </row>
    <row r="6" spans="1:7" x14ac:dyDescent="0.25">
      <c r="A6" s="5" t="s">
        <v>35</v>
      </c>
      <c r="B6" s="85">
        <f>SUM(B7,B9,B11,B16,B24)</f>
        <v>597195.17000000004</v>
      </c>
      <c r="C6" s="85">
        <f t="shared" ref="C6:E6" si="0">SUM(C7,C9,C11,C16,C24)</f>
        <v>670593.75999999989</v>
      </c>
      <c r="D6" s="85">
        <f t="shared" ref="D6" si="1">SUM(D7,D9,D11,D16,D24)</f>
        <v>670593.75999999989</v>
      </c>
      <c r="E6" s="85">
        <f t="shared" si="0"/>
        <v>662902.54999999993</v>
      </c>
      <c r="F6" s="70">
        <f>SUM(E6/B6*100)</f>
        <v>111.00266433836026</v>
      </c>
      <c r="G6" s="70">
        <f>SUM(E6/D6*100)</f>
        <v>98.853074624493971</v>
      </c>
    </row>
    <row r="7" spans="1:7" x14ac:dyDescent="0.25">
      <c r="A7" s="5" t="s">
        <v>33</v>
      </c>
      <c r="B7" s="86">
        <f>SUM(B8)</f>
        <v>4867.6099999999997</v>
      </c>
      <c r="C7" s="86">
        <f t="shared" ref="C7:E7" si="2">SUM(C8)</f>
        <v>3869.8</v>
      </c>
      <c r="D7" s="86">
        <f t="shared" si="2"/>
        <v>3869.8</v>
      </c>
      <c r="E7" s="86">
        <f t="shared" si="2"/>
        <v>3869.8</v>
      </c>
      <c r="F7" s="70">
        <f t="shared" ref="F7:F46" si="3">SUM(E7/B7*100)</f>
        <v>79.501028225350851</v>
      </c>
      <c r="G7" s="70">
        <f t="shared" ref="G7:G46" si="4">SUM(E7/D7*100)</f>
        <v>100</v>
      </c>
    </row>
    <row r="8" spans="1:7" x14ac:dyDescent="0.25">
      <c r="A8" s="81" t="s">
        <v>199</v>
      </c>
      <c r="B8" s="67">
        <v>4867.6099999999997</v>
      </c>
      <c r="C8" s="67">
        <v>3869.8</v>
      </c>
      <c r="D8" s="67">
        <v>3869.8</v>
      </c>
      <c r="E8" s="67">
        <v>3869.8</v>
      </c>
      <c r="F8" s="68">
        <f t="shared" si="3"/>
        <v>79.501028225350851</v>
      </c>
      <c r="G8" s="68">
        <f t="shared" si="4"/>
        <v>100</v>
      </c>
    </row>
    <row r="9" spans="1:7" x14ac:dyDescent="0.25">
      <c r="A9" s="82" t="s">
        <v>31</v>
      </c>
      <c r="B9" s="69">
        <f>SUM(B10)</f>
        <v>168.62</v>
      </c>
      <c r="C9" s="69">
        <f t="shared" ref="C9:E9" si="5">SUM(C10)</f>
        <v>598</v>
      </c>
      <c r="D9" s="69">
        <f t="shared" si="5"/>
        <v>598</v>
      </c>
      <c r="E9" s="69">
        <f t="shared" si="5"/>
        <v>384.01</v>
      </c>
      <c r="F9" s="70">
        <f t="shared" si="3"/>
        <v>227.73692325939982</v>
      </c>
      <c r="G9" s="70">
        <f t="shared" si="4"/>
        <v>64.215719063545151</v>
      </c>
    </row>
    <row r="10" spans="1:7" x14ac:dyDescent="0.25">
      <c r="A10" s="11" t="s">
        <v>200</v>
      </c>
      <c r="B10" s="67">
        <v>168.62</v>
      </c>
      <c r="C10" s="67">
        <v>598</v>
      </c>
      <c r="D10" s="67">
        <v>598</v>
      </c>
      <c r="E10" s="67">
        <v>384.01</v>
      </c>
      <c r="F10" s="68">
        <f t="shared" si="3"/>
        <v>227.73692325939982</v>
      </c>
      <c r="G10" s="68">
        <f t="shared" si="4"/>
        <v>64.215719063545151</v>
      </c>
    </row>
    <row r="11" spans="1:7" x14ac:dyDescent="0.25">
      <c r="A11" s="83" t="s">
        <v>201</v>
      </c>
      <c r="B11" s="87">
        <f>SUM(B12:B15)</f>
        <v>70850.17</v>
      </c>
      <c r="C11" s="87">
        <f t="shared" ref="C11:E11" si="6">SUM(C12:C15)</f>
        <v>70781.040000000008</v>
      </c>
      <c r="D11" s="87">
        <f t="shared" ref="D11" si="7">SUM(D12:D15)</f>
        <v>70781.040000000008</v>
      </c>
      <c r="E11" s="87">
        <f t="shared" si="6"/>
        <v>68618.73</v>
      </c>
      <c r="F11" s="70">
        <f t="shared" si="3"/>
        <v>96.850480386991293</v>
      </c>
      <c r="G11" s="70">
        <f t="shared" si="4"/>
        <v>96.945071731073725</v>
      </c>
    </row>
    <row r="12" spans="1:7" ht="25.5" x14ac:dyDescent="0.25">
      <c r="A12" s="11" t="s">
        <v>202</v>
      </c>
      <c r="B12" s="88">
        <v>8007.86</v>
      </c>
      <c r="C12" s="88">
        <v>19726</v>
      </c>
      <c r="D12" s="88">
        <v>19726</v>
      </c>
      <c r="E12" s="88">
        <v>18677.89</v>
      </c>
      <c r="F12" s="68">
        <f t="shared" si="3"/>
        <v>233.24446231577474</v>
      </c>
      <c r="G12" s="68">
        <f t="shared" si="4"/>
        <v>94.686657203690558</v>
      </c>
    </row>
    <row r="13" spans="1:7" ht="25.5" x14ac:dyDescent="0.25">
      <c r="A13" s="11" t="s">
        <v>203</v>
      </c>
      <c r="B13" s="88">
        <v>61943.1</v>
      </c>
      <c r="C13" s="88">
        <v>50455.040000000001</v>
      </c>
      <c r="D13" s="88">
        <v>50455.040000000001</v>
      </c>
      <c r="E13" s="88">
        <v>49340.84</v>
      </c>
      <c r="F13" s="68">
        <f t="shared" si="3"/>
        <v>79.655102828240757</v>
      </c>
      <c r="G13" s="68">
        <f t="shared" si="4"/>
        <v>97.791697321020848</v>
      </c>
    </row>
    <row r="14" spans="1:7" ht="25.5" x14ac:dyDescent="0.25">
      <c r="A14" s="11" t="s">
        <v>285</v>
      </c>
      <c r="B14" s="88">
        <v>0</v>
      </c>
      <c r="C14" s="88">
        <v>600</v>
      </c>
      <c r="D14" s="88">
        <v>600</v>
      </c>
      <c r="E14" s="88">
        <v>600</v>
      </c>
      <c r="F14" s="68">
        <v>0</v>
      </c>
      <c r="G14" s="68">
        <f t="shared" si="4"/>
        <v>100</v>
      </c>
    </row>
    <row r="15" spans="1:7" ht="25.5" x14ac:dyDescent="0.25">
      <c r="A15" s="11" t="s">
        <v>204</v>
      </c>
      <c r="B15" s="88">
        <v>899.21</v>
      </c>
      <c r="C15" s="88">
        <v>0</v>
      </c>
      <c r="D15" s="88">
        <v>0</v>
      </c>
      <c r="E15" s="88">
        <v>0</v>
      </c>
      <c r="F15" s="68">
        <f t="shared" si="3"/>
        <v>0</v>
      </c>
      <c r="G15" s="68">
        <v>0</v>
      </c>
    </row>
    <row r="16" spans="1:7" x14ac:dyDescent="0.25">
      <c r="A16" s="84" t="s">
        <v>205</v>
      </c>
      <c r="B16" s="87">
        <f>SUM(B17:B23)</f>
        <v>520781.72000000003</v>
      </c>
      <c r="C16" s="87">
        <f t="shared" ref="C16:E16" si="8">SUM(C17:C23)</f>
        <v>588853.91999999993</v>
      </c>
      <c r="D16" s="87">
        <f t="shared" ref="D16" si="9">SUM(D17:D23)</f>
        <v>588853.91999999993</v>
      </c>
      <c r="E16" s="87">
        <f t="shared" si="8"/>
        <v>583759.55999999994</v>
      </c>
      <c r="F16" s="70">
        <f t="shared" si="3"/>
        <v>112.09294366169379</v>
      </c>
      <c r="G16" s="70">
        <f t="shared" si="4"/>
        <v>99.134868627519708</v>
      </c>
    </row>
    <row r="17" spans="1:7" x14ac:dyDescent="0.25">
      <c r="A17" s="81" t="s">
        <v>206</v>
      </c>
      <c r="B17" s="88">
        <v>5403.13</v>
      </c>
      <c r="C17" s="88">
        <v>4292</v>
      </c>
      <c r="D17" s="88">
        <v>4292</v>
      </c>
      <c r="E17" s="88">
        <v>4292</v>
      </c>
      <c r="F17" s="68">
        <f t="shared" si="3"/>
        <v>79.435438347772489</v>
      </c>
      <c r="G17" s="68">
        <f t="shared" si="4"/>
        <v>100</v>
      </c>
    </row>
    <row r="18" spans="1:7" x14ac:dyDescent="0.25">
      <c r="A18" s="11" t="s">
        <v>207</v>
      </c>
      <c r="B18" s="99">
        <v>11763.9</v>
      </c>
      <c r="C18" s="99">
        <v>11238.09</v>
      </c>
      <c r="D18" s="99">
        <v>11238.09</v>
      </c>
      <c r="E18" s="99">
        <v>5880</v>
      </c>
      <c r="F18" s="68">
        <f t="shared" si="3"/>
        <v>49.983423864534721</v>
      </c>
      <c r="G18" s="68">
        <f t="shared" si="4"/>
        <v>52.322058285705133</v>
      </c>
    </row>
    <row r="19" spans="1:7" ht="25.5" x14ac:dyDescent="0.25">
      <c r="A19" s="11" t="s">
        <v>208</v>
      </c>
      <c r="B19" s="99">
        <v>0</v>
      </c>
      <c r="C19" s="99">
        <v>230</v>
      </c>
      <c r="D19" s="99">
        <v>230</v>
      </c>
      <c r="E19" s="99">
        <v>230</v>
      </c>
      <c r="F19" s="68">
        <v>0</v>
      </c>
      <c r="G19" s="68">
        <f t="shared" si="4"/>
        <v>100</v>
      </c>
    </row>
    <row r="20" spans="1:7" ht="25.5" x14ac:dyDescent="0.25">
      <c r="A20" s="81" t="s">
        <v>209</v>
      </c>
      <c r="B20" s="100">
        <v>500960.23</v>
      </c>
      <c r="C20" s="100">
        <v>569937.48</v>
      </c>
      <c r="D20" s="100">
        <v>569937.48</v>
      </c>
      <c r="E20" s="100">
        <v>570201.21</v>
      </c>
      <c r="F20" s="68">
        <f t="shared" si="3"/>
        <v>113.82165207006551</v>
      </c>
      <c r="G20" s="68">
        <f t="shared" si="4"/>
        <v>100.04627349652458</v>
      </c>
    </row>
    <row r="21" spans="1:7" ht="38.25" x14ac:dyDescent="0.25">
      <c r="A21" s="81" t="s">
        <v>210</v>
      </c>
      <c r="B21" s="100">
        <v>0</v>
      </c>
      <c r="C21" s="100">
        <v>401.4</v>
      </c>
      <c r="D21" s="100">
        <v>401.4</v>
      </c>
      <c r="E21" s="100">
        <v>401.4</v>
      </c>
      <c r="F21" s="68">
        <v>0</v>
      </c>
      <c r="G21" s="68">
        <f t="shared" si="4"/>
        <v>100</v>
      </c>
    </row>
    <row r="22" spans="1:7" x14ac:dyDescent="0.25">
      <c r="A22" s="11" t="s">
        <v>211</v>
      </c>
      <c r="B22" s="99">
        <v>2654.46</v>
      </c>
      <c r="C22" s="99">
        <v>2654</v>
      </c>
      <c r="D22" s="99">
        <v>2654</v>
      </c>
      <c r="E22" s="99">
        <v>2654</v>
      </c>
      <c r="F22" s="68">
        <f t="shared" si="3"/>
        <v>99.982670675014887</v>
      </c>
      <c r="G22" s="68">
        <f t="shared" si="4"/>
        <v>100</v>
      </c>
    </row>
    <row r="23" spans="1:7" ht="25.5" x14ac:dyDescent="0.25">
      <c r="A23" s="11" t="s">
        <v>212</v>
      </c>
      <c r="B23" s="99">
        <v>0</v>
      </c>
      <c r="C23" s="99">
        <v>100.95</v>
      </c>
      <c r="D23" s="99">
        <v>100.95</v>
      </c>
      <c r="E23" s="99">
        <v>100.95</v>
      </c>
      <c r="F23" s="68">
        <v>0</v>
      </c>
      <c r="G23" s="68">
        <f t="shared" si="4"/>
        <v>100</v>
      </c>
    </row>
    <row r="24" spans="1:7" x14ac:dyDescent="0.25">
      <c r="A24" s="84" t="s">
        <v>213</v>
      </c>
      <c r="B24" s="87">
        <f>SUM(B25)</f>
        <v>527.04999999999995</v>
      </c>
      <c r="C24" s="87">
        <f t="shared" ref="C24:E24" si="10">SUM(C25)</f>
        <v>6491</v>
      </c>
      <c r="D24" s="87">
        <f t="shared" si="10"/>
        <v>6491</v>
      </c>
      <c r="E24" s="87">
        <f t="shared" si="10"/>
        <v>6270.45</v>
      </c>
      <c r="F24" s="70">
        <f t="shared" si="3"/>
        <v>1189.7258324637132</v>
      </c>
      <c r="G24" s="70">
        <f t="shared" si="4"/>
        <v>96.602218456324138</v>
      </c>
    </row>
    <row r="25" spans="1:7" x14ac:dyDescent="0.25">
      <c r="A25" s="11" t="s">
        <v>214</v>
      </c>
      <c r="B25" s="88">
        <v>527.04999999999995</v>
      </c>
      <c r="C25" s="88">
        <v>6491</v>
      </c>
      <c r="D25" s="88">
        <v>6491</v>
      </c>
      <c r="E25" s="88">
        <v>6270.45</v>
      </c>
      <c r="F25" s="68">
        <f t="shared" si="3"/>
        <v>1189.7258324637132</v>
      </c>
      <c r="G25" s="68">
        <f t="shared" si="4"/>
        <v>96.602218456324138</v>
      </c>
    </row>
    <row r="26" spans="1:7" x14ac:dyDescent="0.25">
      <c r="A26" s="26"/>
      <c r="B26" s="4"/>
      <c r="C26" s="4"/>
      <c r="D26" s="4"/>
      <c r="E26" s="24"/>
      <c r="F26" s="68"/>
      <c r="G26" s="68"/>
    </row>
    <row r="27" spans="1:7" ht="15.75" customHeight="1" x14ac:dyDescent="0.25">
      <c r="A27" s="5" t="s">
        <v>34</v>
      </c>
      <c r="B27" s="89">
        <f>SUM(B28,B30,B32,B37,B45)</f>
        <v>603236.45000000007</v>
      </c>
      <c r="C27" s="89">
        <f>SUM(C28,C30,C32,C37,C45)</f>
        <v>678702.1399999999</v>
      </c>
      <c r="D27" s="89">
        <f>SUM(D28,D30,D32,D37,D45)</f>
        <v>678702.1399999999</v>
      </c>
      <c r="E27" s="89">
        <f t="shared" ref="E27" si="11">SUM(E28,E30,E32,E37,E45)</f>
        <v>658991.00999999989</v>
      </c>
      <c r="F27" s="70">
        <f t="shared" si="3"/>
        <v>109.24257146596491</v>
      </c>
      <c r="G27" s="70">
        <f t="shared" si="4"/>
        <v>97.095761330588999</v>
      </c>
    </row>
    <row r="28" spans="1:7" ht="15.75" customHeight="1" x14ac:dyDescent="0.25">
      <c r="A28" s="82" t="s">
        <v>33</v>
      </c>
      <c r="B28" s="90">
        <f>SUM(B29)</f>
        <v>4867.6099999999997</v>
      </c>
      <c r="C28" s="90">
        <f>SUM(C29)</f>
        <v>3869.8</v>
      </c>
      <c r="D28" s="90">
        <f>SUM(D29)</f>
        <v>3869.8</v>
      </c>
      <c r="E28" s="90">
        <f t="shared" ref="E28" si="12">SUM(E29)</f>
        <v>3869.8</v>
      </c>
      <c r="F28" s="70">
        <f t="shared" si="3"/>
        <v>79.501028225350851</v>
      </c>
      <c r="G28" s="70">
        <f t="shared" si="4"/>
        <v>100</v>
      </c>
    </row>
    <row r="29" spans="1:7" x14ac:dyDescent="0.25">
      <c r="A29" s="81" t="s">
        <v>199</v>
      </c>
      <c r="B29" s="91">
        <v>4867.6099999999997</v>
      </c>
      <c r="C29" s="91">
        <v>3869.8</v>
      </c>
      <c r="D29" s="91">
        <v>3869.8</v>
      </c>
      <c r="E29" s="91">
        <v>3869.8</v>
      </c>
      <c r="F29" s="68">
        <f t="shared" si="3"/>
        <v>79.501028225350851</v>
      </c>
      <c r="G29" s="68">
        <f t="shared" si="4"/>
        <v>100</v>
      </c>
    </row>
    <row r="30" spans="1:7" x14ac:dyDescent="0.25">
      <c r="A30" s="82" t="s">
        <v>31</v>
      </c>
      <c r="B30" s="92">
        <f>SUM(B31)</f>
        <v>8.24</v>
      </c>
      <c r="C30" s="92">
        <f>SUM(C31)</f>
        <v>956.86</v>
      </c>
      <c r="D30" s="92">
        <f>SUM(D31)</f>
        <v>956.86</v>
      </c>
      <c r="E30" s="92">
        <f t="shared" ref="E30" si="13">SUM(E31)</f>
        <v>160.31</v>
      </c>
      <c r="F30" s="70">
        <f t="shared" si="3"/>
        <v>1945.509708737864</v>
      </c>
      <c r="G30" s="70">
        <f t="shared" si="4"/>
        <v>16.75375708045064</v>
      </c>
    </row>
    <row r="31" spans="1:7" x14ac:dyDescent="0.25">
      <c r="A31" s="11" t="s">
        <v>200</v>
      </c>
      <c r="B31" s="91">
        <v>8.24</v>
      </c>
      <c r="C31" s="91">
        <v>956.86</v>
      </c>
      <c r="D31" s="91">
        <v>956.86</v>
      </c>
      <c r="E31" s="91">
        <v>160.31</v>
      </c>
      <c r="F31" s="68">
        <f t="shared" si="3"/>
        <v>1945.509708737864</v>
      </c>
      <c r="G31" s="68">
        <f t="shared" si="4"/>
        <v>16.75375708045064</v>
      </c>
    </row>
    <row r="32" spans="1:7" x14ac:dyDescent="0.25">
      <c r="A32" s="83" t="s">
        <v>201</v>
      </c>
      <c r="B32" s="93">
        <f>SUM(B33:B36)</f>
        <v>76957.3</v>
      </c>
      <c r="C32" s="93">
        <f>SUM(C33:C36)</f>
        <v>75877.649999999994</v>
      </c>
      <c r="D32" s="93">
        <f>SUM(D33:D36)</f>
        <v>75877.649999999994</v>
      </c>
      <c r="E32" s="93">
        <f t="shared" ref="E32" si="14">SUM(E33:E36)</f>
        <v>60888.24</v>
      </c>
      <c r="F32" s="70">
        <f t="shared" si="3"/>
        <v>79.119511729231661</v>
      </c>
      <c r="G32" s="70">
        <f t="shared" si="4"/>
        <v>80.245289620856738</v>
      </c>
    </row>
    <row r="33" spans="1:7" ht="25.5" x14ac:dyDescent="0.25">
      <c r="A33" s="11" t="s">
        <v>202</v>
      </c>
      <c r="B33" s="94">
        <v>14114.99</v>
      </c>
      <c r="C33" s="94">
        <v>24822.61</v>
      </c>
      <c r="D33" s="94">
        <v>24822.61</v>
      </c>
      <c r="E33" s="94">
        <v>10947.4</v>
      </c>
      <c r="F33" s="68">
        <f t="shared" si="3"/>
        <v>77.558680523330153</v>
      </c>
      <c r="G33" s="68">
        <f t="shared" si="4"/>
        <v>44.10253393982341</v>
      </c>
    </row>
    <row r="34" spans="1:7" ht="25.5" x14ac:dyDescent="0.25">
      <c r="A34" s="11" t="s">
        <v>203</v>
      </c>
      <c r="B34" s="94">
        <v>61943.1</v>
      </c>
      <c r="C34" s="94">
        <v>50455.040000000001</v>
      </c>
      <c r="D34" s="94">
        <v>50455.040000000001</v>
      </c>
      <c r="E34" s="94">
        <v>49340.84</v>
      </c>
      <c r="F34" s="68">
        <f t="shared" si="3"/>
        <v>79.655102828240757</v>
      </c>
      <c r="G34" s="68">
        <f t="shared" si="4"/>
        <v>97.791697321020848</v>
      </c>
    </row>
    <row r="35" spans="1:7" ht="25.5" x14ac:dyDescent="0.25">
      <c r="A35" s="11" t="s">
        <v>285</v>
      </c>
      <c r="B35" s="94">
        <v>0</v>
      </c>
      <c r="C35" s="94">
        <v>600</v>
      </c>
      <c r="D35" s="94">
        <v>600</v>
      </c>
      <c r="E35" s="94">
        <v>600</v>
      </c>
      <c r="F35" s="68">
        <v>0</v>
      </c>
      <c r="G35" s="68">
        <f t="shared" si="4"/>
        <v>100</v>
      </c>
    </row>
    <row r="36" spans="1:7" ht="25.5" x14ac:dyDescent="0.25">
      <c r="A36" s="11" t="s">
        <v>204</v>
      </c>
      <c r="B36" s="94">
        <v>899.21</v>
      </c>
      <c r="C36" s="94">
        <v>0</v>
      </c>
      <c r="D36" s="94">
        <v>0</v>
      </c>
      <c r="E36" s="94">
        <v>0</v>
      </c>
      <c r="F36" s="68">
        <f t="shared" si="3"/>
        <v>0</v>
      </c>
      <c r="G36" s="68">
        <v>0</v>
      </c>
    </row>
    <row r="37" spans="1:7" x14ac:dyDescent="0.25">
      <c r="A37" s="84" t="s">
        <v>205</v>
      </c>
      <c r="B37" s="93">
        <f>SUM(B38:B44)</f>
        <v>520876.25</v>
      </c>
      <c r="C37" s="93">
        <f>SUM(C38:C44)</f>
        <v>591506.82999999996</v>
      </c>
      <c r="D37" s="93">
        <f>SUM(D38:D44)</f>
        <v>591506.82999999996</v>
      </c>
      <c r="E37" s="93">
        <f t="shared" ref="E37" si="15">SUM(E38:E44)</f>
        <v>587802.21</v>
      </c>
      <c r="F37" s="70">
        <f t="shared" si="3"/>
        <v>112.84872558501178</v>
      </c>
      <c r="G37" s="70">
        <f t="shared" si="4"/>
        <v>99.373697848932693</v>
      </c>
    </row>
    <row r="38" spans="1:7" x14ac:dyDescent="0.25">
      <c r="A38" s="81" t="s">
        <v>206</v>
      </c>
      <c r="B38" s="94">
        <v>5403.13</v>
      </c>
      <c r="C38" s="94">
        <v>4292</v>
      </c>
      <c r="D38" s="94">
        <v>4292</v>
      </c>
      <c r="E38" s="94">
        <v>4292</v>
      </c>
      <c r="F38" s="68">
        <f t="shared" si="3"/>
        <v>79.435438347772489</v>
      </c>
      <c r="G38" s="68">
        <f t="shared" si="4"/>
        <v>100</v>
      </c>
    </row>
    <row r="39" spans="1:7" x14ac:dyDescent="0.25">
      <c r="A39" s="11" t="s">
        <v>207</v>
      </c>
      <c r="B39" s="99">
        <v>12000.99</v>
      </c>
      <c r="C39" s="99">
        <v>13891</v>
      </c>
      <c r="D39" s="99">
        <v>13891</v>
      </c>
      <c r="E39" s="99">
        <v>13784.87</v>
      </c>
      <c r="F39" s="68">
        <f t="shared" si="3"/>
        <v>114.86444035033779</v>
      </c>
      <c r="G39" s="68">
        <f t="shared" si="4"/>
        <v>99.235980131020099</v>
      </c>
    </row>
    <row r="40" spans="1:7" ht="25.5" x14ac:dyDescent="0.25">
      <c r="A40" s="11" t="s">
        <v>208</v>
      </c>
      <c r="B40" s="99">
        <v>0</v>
      </c>
      <c r="C40" s="99">
        <v>230</v>
      </c>
      <c r="D40" s="99">
        <v>230</v>
      </c>
      <c r="E40" s="99">
        <v>23.12</v>
      </c>
      <c r="F40" s="68">
        <v>0</v>
      </c>
      <c r="G40" s="68">
        <f t="shared" si="4"/>
        <v>10.052173913043479</v>
      </c>
    </row>
    <row r="41" spans="1:7" ht="25.5" x14ac:dyDescent="0.25">
      <c r="A41" s="81" t="s">
        <v>209</v>
      </c>
      <c r="B41" s="100">
        <v>500817.67</v>
      </c>
      <c r="C41" s="100">
        <v>569937.48</v>
      </c>
      <c r="D41" s="100">
        <v>569937.48</v>
      </c>
      <c r="E41" s="100">
        <v>566545.87</v>
      </c>
      <c r="F41" s="68">
        <f t="shared" si="3"/>
        <v>113.12417750755479</v>
      </c>
      <c r="G41" s="68">
        <f t="shared" si="4"/>
        <v>99.40491543037318</v>
      </c>
    </row>
    <row r="42" spans="1:7" ht="38.25" x14ac:dyDescent="0.25">
      <c r="A42" s="81" t="s">
        <v>210</v>
      </c>
      <c r="B42" s="100">
        <v>0</v>
      </c>
      <c r="C42" s="100">
        <v>401.4</v>
      </c>
      <c r="D42" s="100">
        <v>401.4</v>
      </c>
      <c r="E42" s="100">
        <v>401.4</v>
      </c>
      <c r="F42" s="68">
        <v>0</v>
      </c>
      <c r="G42" s="68">
        <f t="shared" si="4"/>
        <v>100</v>
      </c>
    </row>
    <row r="43" spans="1:7" x14ac:dyDescent="0.25">
      <c r="A43" s="11" t="s">
        <v>211</v>
      </c>
      <c r="B43" s="99">
        <v>2654.46</v>
      </c>
      <c r="C43" s="99">
        <v>2654</v>
      </c>
      <c r="D43" s="99">
        <v>2654</v>
      </c>
      <c r="E43" s="99">
        <v>2654</v>
      </c>
      <c r="F43" s="68">
        <f t="shared" si="3"/>
        <v>99.982670675014887</v>
      </c>
      <c r="G43" s="68">
        <f t="shared" si="4"/>
        <v>100</v>
      </c>
    </row>
    <row r="44" spans="1:7" ht="25.5" x14ac:dyDescent="0.25">
      <c r="A44" s="11" t="s">
        <v>212</v>
      </c>
      <c r="B44" s="99">
        <v>0</v>
      </c>
      <c r="C44" s="99">
        <v>100.95</v>
      </c>
      <c r="D44" s="99">
        <v>100.95</v>
      </c>
      <c r="E44" s="99">
        <v>100.95</v>
      </c>
      <c r="F44" s="68">
        <v>0</v>
      </c>
      <c r="G44" s="68">
        <f t="shared" si="4"/>
        <v>100</v>
      </c>
    </row>
    <row r="45" spans="1:7" x14ac:dyDescent="0.25">
      <c r="A45" s="84" t="s">
        <v>213</v>
      </c>
      <c r="B45" s="93">
        <f>SUM(B46)</f>
        <v>527.04999999999995</v>
      </c>
      <c r="C45" s="93">
        <f>SUM(C46)</f>
        <v>6491</v>
      </c>
      <c r="D45" s="93">
        <f>SUM(D46)</f>
        <v>6491</v>
      </c>
      <c r="E45" s="93">
        <f t="shared" ref="E45" si="16">SUM(E46)</f>
        <v>6270.45</v>
      </c>
      <c r="F45" s="70">
        <f t="shared" si="3"/>
        <v>1189.7258324637132</v>
      </c>
      <c r="G45" s="70">
        <f t="shared" si="4"/>
        <v>96.602218456324138</v>
      </c>
    </row>
    <row r="46" spans="1:7" x14ac:dyDescent="0.25">
      <c r="A46" s="11" t="s">
        <v>214</v>
      </c>
      <c r="B46" s="94">
        <v>527.04999999999995</v>
      </c>
      <c r="C46" s="94">
        <v>6491</v>
      </c>
      <c r="D46" s="94">
        <v>6491</v>
      </c>
      <c r="E46" s="94">
        <v>6270.45</v>
      </c>
      <c r="F46" s="68">
        <f t="shared" si="3"/>
        <v>1189.7258324637132</v>
      </c>
      <c r="G46" s="68">
        <f t="shared" si="4"/>
        <v>96.602218456324138</v>
      </c>
    </row>
    <row r="48" spans="1:7" ht="15" customHeight="1" x14ac:dyDescent="0.25">
      <c r="A48" s="121" t="s">
        <v>294</v>
      </c>
      <c r="E48" s="124" t="s">
        <v>296</v>
      </c>
      <c r="F48" s="124"/>
    </row>
    <row r="49" spans="1:5" x14ac:dyDescent="0.25">
      <c r="A49" s="120" t="s">
        <v>299</v>
      </c>
      <c r="E49" s="122" t="s">
        <v>297</v>
      </c>
    </row>
    <row r="50" spans="1:5" ht="15" customHeight="1" x14ac:dyDescent="0.25">
      <c r="A50" s="123" t="s">
        <v>304</v>
      </c>
    </row>
  </sheetData>
  <mergeCells count="2">
    <mergeCell ref="A2:G2"/>
    <mergeCell ref="E48:F48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workbookViewId="0"/>
  </sheetViews>
  <sheetFormatPr defaultRowHeight="15" x14ac:dyDescent="0.25"/>
  <cols>
    <col min="1" max="1" width="37.7109375" customWidth="1"/>
    <col min="2" max="5" width="25.28515625" customWidth="1"/>
    <col min="6" max="7" width="15.7109375" customWidth="1"/>
  </cols>
  <sheetData>
    <row r="1" spans="1:7" ht="18" x14ac:dyDescent="0.25">
      <c r="A1" s="15"/>
      <c r="B1" s="15"/>
      <c r="C1" s="15"/>
      <c r="D1" s="15"/>
      <c r="E1" s="3"/>
      <c r="F1" s="3"/>
      <c r="G1" s="3"/>
    </row>
    <row r="2" spans="1:7" ht="15.75" customHeight="1" x14ac:dyDescent="0.25">
      <c r="A2" s="151" t="s">
        <v>45</v>
      </c>
      <c r="B2" s="151"/>
      <c r="C2" s="151"/>
      <c r="D2" s="151"/>
      <c r="E2" s="151"/>
      <c r="F2" s="151"/>
      <c r="G2" s="151"/>
    </row>
    <row r="3" spans="1:7" ht="18" x14ac:dyDescent="0.25">
      <c r="A3" s="15"/>
      <c r="B3" s="15"/>
      <c r="C3" s="15"/>
      <c r="D3" s="15"/>
      <c r="E3" s="3"/>
      <c r="F3" s="3"/>
      <c r="G3" s="3"/>
    </row>
    <row r="4" spans="1:7" ht="25.5" x14ac:dyDescent="0.25">
      <c r="A4" s="31" t="s">
        <v>8</v>
      </c>
      <c r="B4" s="31" t="s">
        <v>215</v>
      </c>
      <c r="C4" s="31" t="s">
        <v>70</v>
      </c>
      <c r="D4" s="31" t="s">
        <v>71</v>
      </c>
      <c r="E4" s="31" t="s">
        <v>216</v>
      </c>
      <c r="F4" s="31" t="s">
        <v>17</v>
      </c>
      <c r="G4" s="31" t="s">
        <v>47</v>
      </c>
    </row>
    <row r="5" spans="1:7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 t="s">
        <v>19</v>
      </c>
      <c r="G5" s="31" t="s">
        <v>20</v>
      </c>
    </row>
    <row r="6" spans="1:7" ht="15.75" customHeight="1" x14ac:dyDescent="0.25">
      <c r="A6" s="83" t="s">
        <v>9</v>
      </c>
      <c r="B6" s="87">
        <v>603236.44999999995</v>
      </c>
      <c r="C6" s="92">
        <v>678702.14</v>
      </c>
      <c r="D6" s="92">
        <v>678702.14</v>
      </c>
      <c r="E6" s="117">
        <v>658991.01</v>
      </c>
      <c r="F6" s="117">
        <f>SUM(E6/B6*100)</f>
        <v>109.24257146596497</v>
      </c>
      <c r="G6" s="117">
        <f>SUM(E6/D6*100)</f>
        <v>97.095761330588999</v>
      </c>
    </row>
    <row r="7" spans="1:7" ht="15.75" customHeight="1" x14ac:dyDescent="0.25">
      <c r="A7" s="83" t="s">
        <v>217</v>
      </c>
      <c r="B7" s="87">
        <v>603236.44999999995</v>
      </c>
      <c r="C7" s="92">
        <v>678702.14</v>
      </c>
      <c r="D7" s="92">
        <v>678702.14</v>
      </c>
      <c r="E7" s="117">
        <v>658991.01</v>
      </c>
      <c r="F7" s="117">
        <f t="shared" ref="F7:F9" si="0">SUM(E7/B7*100)</f>
        <v>109.24257146596497</v>
      </c>
      <c r="G7" s="117">
        <f t="shared" ref="G7:G9" si="1">SUM(E7/D7*100)</f>
        <v>97.095761330588999</v>
      </c>
    </row>
    <row r="8" spans="1:7" x14ac:dyDescent="0.25">
      <c r="A8" s="11" t="s">
        <v>218</v>
      </c>
      <c r="B8" s="88">
        <v>603236.44999999995</v>
      </c>
      <c r="C8" s="91">
        <v>678702.14</v>
      </c>
      <c r="D8" s="91">
        <v>678702.14</v>
      </c>
      <c r="E8" s="116">
        <v>658991.01</v>
      </c>
      <c r="F8" s="116">
        <f t="shared" si="0"/>
        <v>109.24257146596497</v>
      </c>
      <c r="G8" s="116">
        <f t="shared" si="1"/>
        <v>97.095761330588999</v>
      </c>
    </row>
    <row r="9" spans="1:7" x14ac:dyDescent="0.25">
      <c r="A9" s="10" t="s">
        <v>219</v>
      </c>
      <c r="B9" s="88">
        <v>603236.44999999995</v>
      </c>
      <c r="C9" s="91">
        <v>678702.14</v>
      </c>
      <c r="D9" s="91">
        <v>678702.14</v>
      </c>
      <c r="E9" s="116">
        <v>658991.01</v>
      </c>
      <c r="F9" s="116">
        <f t="shared" si="0"/>
        <v>109.24257146596497</v>
      </c>
      <c r="G9" s="116">
        <f t="shared" si="1"/>
        <v>97.095761330588999</v>
      </c>
    </row>
    <row r="11" spans="1:7" ht="15" customHeight="1" x14ac:dyDescent="0.25">
      <c r="A11" s="121" t="s">
        <v>294</v>
      </c>
      <c r="E11" s="124" t="s">
        <v>296</v>
      </c>
      <c r="F11" s="124"/>
    </row>
    <row r="12" spans="1:7" x14ac:dyDescent="0.25">
      <c r="A12" s="120" t="s">
        <v>300</v>
      </c>
      <c r="E12" s="122" t="s">
        <v>297</v>
      </c>
    </row>
    <row r="13" spans="1:7" ht="15" customHeight="1" x14ac:dyDescent="0.25">
      <c r="A13" s="123" t="s">
        <v>304</v>
      </c>
    </row>
  </sheetData>
  <mergeCells count="2">
    <mergeCell ref="A2:G2"/>
    <mergeCell ref="E11:F11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8"/>
  <sheetViews>
    <sheetView workbookViewId="0"/>
  </sheetViews>
  <sheetFormatPr defaultRowHeight="15" x14ac:dyDescent="0.25"/>
  <cols>
    <col min="1" max="1" width="7.42578125" bestFit="1" customWidth="1"/>
    <col min="2" max="2" width="8.42578125" bestFit="1" customWidth="1"/>
    <col min="3" max="3" width="8.42578125" customWidth="1"/>
    <col min="4" max="4" width="5.42578125" bestFit="1" customWidth="1"/>
    <col min="5" max="9" width="25.28515625" customWidth="1"/>
    <col min="10" max="11" width="15.7109375" customWidth="1"/>
  </cols>
  <sheetData>
    <row r="1" spans="1:11" ht="18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 x14ac:dyDescent="0.25">
      <c r="A2" s="151" t="s">
        <v>62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5.75" customHeight="1" x14ac:dyDescent="0.25">
      <c r="A3" s="151" t="s">
        <v>37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8" x14ac:dyDescent="0.25">
      <c r="A4" s="15"/>
      <c r="B4" s="15"/>
      <c r="C4" s="15"/>
      <c r="D4" s="15"/>
      <c r="E4" s="15"/>
      <c r="F4" s="15"/>
      <c r="G4" s="15"/>
      <c r="H4" s="15"/>
      <c r="I4" s="3"/>
      <c r="J4" s="3"/>
      <c r="K4" s="3"/>
    </row>
    <row r="5" spans="1:11" ht="25.5" customHeight="1" x14ac:dyDescent="0.25">
      <c r="A5" s="152" t="s">
        <v>8</v>
      </c>
      <c r="B5" s="153"/>
      <c r="C5" s="153"/>
      <c r="D5" s="153"/>
      <c r="E5" s="154"/>
      <c r="F5" s="33" t="s">
        <v>69</v>
      </c>
      <c r="G5" s="31" t="s">
        <v>70</v>
      </c>
      <c r="H5" s="33" t="s">
        <v>71</v>
      </c>
      <c r="I5" s="33" t="s">
        <v>74</v>
      </c>
      <c r="J5" s="33" t="s">
        <v>17</v>
      </c>
      <c r="K5" s="33" t="s">
        <v>47</v>
      </c>
    </row>
    <row r="6" spans="1:11" x14ac:dyDescent="0.25">
      <c r="A6" s="152">
        <v>1</v>
      </c>
      <c r="B6" s="153"/>
      <c r="C6" s="153"/>
      <c r="D6" s="153"/>
      <c r="E6" s="154"/>
      <c r="F6" s="33">
        <v>2</v>
      </c>
      <c r="G6" s="33">
        <v>3</v>
      </c>
      <c r="H6" s="33">
        <v>4</v>
      </c>
      <c r="I6" s="33">
        <v>5</v>
      </c>
      <c r="J6" s="33" t="s">
        <v>19</v>
      </c>
      <c r="K6" s="33" t="s">
        <v>20</v>
      </c>
    </row>
    <row r="7" spans="1:11" ht="25.5" x14ac:dyDescent="0.25">
      <c r="A7" s="5">
        <v>8</v>
      </c>
      <c r="B7" s="5"/>
      <c r="C7" s="5"/>
      <c r="D7" s="5"/>
      <c r="E7" s="5" t="s">
        <v>10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</row>
    <row r="8" spans="1:11" x14ac:dyDescent="0.25">
      <c r="A8" s="5"/>
      <c r="B8" s="9">
        <v>84</v>
      </c>
      <c r="C8" s="9"/>
      <c r="D8" s="9"/>
      <c r="E8" s="9" t="s">
        <v>15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</row>
    <row r="9" spans="1:11" ht="51" x14ac:dyDescent="0.25">
      <c r="A9" s="6"/>
      <c r="B9" s="6"/>
      <c r="C9" s="6">
        <v>841</v>
      </c>
      <c r="D9" s="6"/>
      <c r="E9" s="25" t="s">
        <v>38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</row>
    <row r="10" spans="1:11" ht="25.5" x14ac:dyDescent="0.25">
      <c r="A10" s="6"/>
      <c r="B10" s="6"/>
      <c r="C10" s="6"/>
      <c r="D10" s="6">
        <v>8413</v>
      </c>
      <c r="E10" s="25" t="s">
        <v>39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5.5" x14ac:dyDescent="0.25">
      <c r="A11" s="7">
        <v>5</v>
      </c>
      <c r="B11" s="8"/>
      <c r="C11" s="8"/>
      <c r="D11" s="8"/>
      <c r="E11" s="17" t="s">
        <v>11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5.5" x14ac:dyDescent="0.25">
      <c r="A12" s="9"/>
      <c r="B12" s="9">
        <v>54</v>
      </c>
      <c r="C12" s="9"/>
      <c r="D12" s="9"/>
      <c r="E12" s="18" t="s">
        <v>16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63.75" x14ac:dyDescent="0.25">
      <c r="A13" s="9"/>
      <c r="B13" s="9"/>
      <c r="C13" s="9">
        <v>541</v>
      </c>
      <c r="D13" s="25"/>
      <c r="E13" s="25" t="s">
        <v>40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38.25" x14ac:dyDescent="0.25">
      <c r="A14" s="9"/>
      <c r="B14" s="9"/>
      <c r="C14" s="9"/>
      <c r="D14" s="25">
        <v>5413</v>
      </c>
      <c r="E14" s="25" t="s">
        <v>41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</row>
    <row r="16" spans="1:11" ht="15" customHeight="1" x14ac:dyDescent="0.25">
      <c r="A16" s="121" t="s">
        <v>294</v>
      </c>
      <c r="I16" s="124" t="s">
        <v>296</v>
      </c>
      <c r="J16" s="124"/>
    </row>
    <row r="17" spans="1:9" x14ac:dyDescent="0.25">
      <c r="A17" s="120" t="s">
        <v>301</v>
      </c>
      <c r="I17" s="122" t="s">
        <v>297</v>
      </c>
    </row>
    <row r="18" spans="1:9" ht="15" customHeight="1" x14ac:dyDescent="0.25">
      <c r="A18" s="123" t="s">
        <v>304</v>
      </c>
    </row>
  </sheetData>
  <mergeCells count="5">
    <mergeCell ref="A5:E5"/>
    <mergeCell ref="A2:K2"/>
    <mergeCell ref="A3:K3"/>
    <mergeCell ref="A6:E6"/>
    <mergeCell ref="I16:J16"/>
  </mergeCell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0"/>
  <sheetViews>
    <sheetView workbookViewId="0">
      <selection activeCell="A24" sqref="A24"/>
    </sheetView>
  </sheetViews>
  <sheetFormatPr defaultRowHeight="15" x14ac:dyDescent="0.25"/>
  <cols>
    <col min="1" max="1" width="37.7109375" customWidth="1"/>
    <col min="2" max="5" width="25.28515625" customWidth="1"/>
    <col min="6" max="7" width="15.7109375" customWidth="1"/>
  </cols>
  <sheetData>
    <row r="1" spans="1:7" ht="18" x14ac:dyDescent="0.25">
      <c r="A1" s="15"/>
      <c r="B1" s="15"/>
      <c r="C1" s="15"/>
      <c r="D1" s="15"/>
      <c r="E1" s="3"/>
      <c r="F1" s="3"/>
      <c r="G1" s="3"/>
    </row>
    <row r="2" spans="1:7" ht="15.75" customHeight="1" x14ac:dyDescent="0.25">
      <c r="A2" s="151" t="s">
        <v>42</v>
      </c>
      <c r="B2" s="151"/>
      <c r="C2" s="151"/>
      <c r="D2" s="151"/>
      <c r="E2" s="151"/>
      <c r="F2" s="151"/>
      <c r="G2" s="151"/>
    </row>
    <row r="3" spans="1:7" ht="18" x14ac:dyDescent="0.25">
      <c r="A3" s="15"/>
      <c r="B3" s="15"/>
      <c r="C3" s="15"/>
      <c r="D3" s="15"/>
      <c r="E3" s="3"/>
      <c r="F3" s="3"/>
      <c r="G3" s="3"/>
    </row>
    <row r="4" spans="1:7" ht="25.5" x14ac:dyDescent="0.25">
      <c r="A4" s="31" t="s">
        <v>8</v>
      </c>
      <c r="B4" s="31" t="s">
        <v>69</v>
      </c>
      <c r="C4" s="31" t="s">
        <v>70</v>
      </c>
      <c r="D4" s="31" t="s">
        <v>71</v>
      </c>
      <c r="E4" s="31" t="s">
        <v>74</v>
      </c>
      <c r="F4" s="31" t="s">
        <v>17</v>
      </c>
      <c r="G4" s="31" t="s">
        <v>47</v>
      </c>
    </row>
    <row r="5" spans="1:7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 t="s">
        <v>19</v>
      </c>
      <c r="G5" s="31" t="s">
        <v>20</v>
      </c>
    </row>
    <row r="6" spans="1:7" x14ac:dyDescent="0.25">
      <c r="A6" s="5" t="s">
        <v>43</v>
      </c>
      <c r="B6" s="67">
        <v>0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</row>
    <row r="7" spans="1:7" x14ac:dyDescent="0.25">
      <c r="A7" s="5" t="s">
        <v>33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</row>
    <row r="8" spans="1:7" x14ac:dyDescent="0.25">
      <c r="A8" s="27" t="s">
        <v>32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</row>
    <row r="9" spans="1:7" x14ac:dyDescent="0.25">
      <c r="A9" s="5" t="s">
        <v>31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</row>
    <row r="10" spans="1:7" x14ac:dyDescent="0.25">
      <c r="A10" s="26" t="s">
        <v>30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</row>
    <row r="11" spans="1:7" x14ac:dyDescent="0.25">
      <c r="A11" s="26"/>
      <c r="B11" s="67"/>
      <c r="C11" s="67"/>
      <c r="D11" s="67"/>
      <c r="E11" s="68"/>
      <c r="F11" s="24"/>
      <c r="G11" s="24"/>
    </row>
    <row r="12" spans="1:7" ht="15.75" customHeight="1" x14ac:dyDescent="0.25">
      <c r="A12" s="5" t="s">
        <v>44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</row>
    <row r="13" spans="1:7" ht="15.75" customHeight="1" x14ac:dyDescent="0.25">
      <c r="A13" s="5" t="s">
        <v>33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</row>
    <row r="14" spans="1:7" x14ac:dyDescent="0.25">
      <c r="A14" s="27" t="s">
        <v>32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</row>
    <row r="15" spans="1:7" x14ac:dyDescent="0.25">
      <c r="A15" s="5" t="s">
        <v>31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x14ac:dyDescent="0.25">
      <c r="A16" s="26" t="s">
        <v>30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</row>
    <row r="18" spans="1:6" ht="15" customHeight="1" x14ac:dyDescent="0.25">
      <c r="A18" s="121" t="s">
        <v>294</v>
      </c>
      <c r="E18" s="124" t="s">
        <v>296</v>
      </c>
      <c r="F18" s="124"/>
    </row>
    <row r="19" spans="1:6" x14ac:dyDescent="0.25">
      <c r="A19" s="120" t="s">
        <v>302</v>
      </c>
      <c r="E19" s="122" t="s">
        <v>297</v>
      </c>
    </row>
    <row r="20" spans="1:6" ht="15" customHeight="1" x14ac:dyDescent="0.25">
      <c r="A20" s="123" t="s">
        <v>304</v>
      </c>
    </row>
  </sheetData>
  <mergeCells count="2">
    <mergeCell ref="A2:G2"/>
    <mergeCell ref="E18:F18"/>
  </mergeCells>
  <pageMargins left="0.7" right="0.7" top="0.75" bottom="0.75" header="0.3" footer="0.3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78"/>
  <sheetViews>
    <sheetView workbookViewId="0"/>
  </sheetViews>
  <sheetFormatPr defaultRowHeight="15" x14ac:dyDescent="0.25"/>
  <cols>
    <col min="1" max="1" width="7.42578125" bestFit="1" customWidth="1"/>
    <col min="2" max="2" width="8.42578125" bestFit="1" customWidth="1"/>
    <col min="3" max="3" width="15.28515625" customWidth="1"/>
    <col min="4" max="4" width="39.42578125" style="104" customWidth="1"/>
    <col min="5" max="7" width="25.28515625" customWidth="1"/>
    <col min="8" max="8" width="15.7109375" customWidth="1"/>
  </cols>
  <sheetData>
    <row r="1" spans="1:8" ht="18" x14ac:dyDescent="0.25">
      <c r="A1" s="2"/>
      <c r="B1" s="2"/>
      <c r="C1" s="2"/>
      <c r="D1" s="15"/>
      <c r="E1" s="2"/>
      <c r="F1" s="2"/>
      <c r="G1" s="2"/>
      <c r="H1" s="3"/>
    </row>
    <row r="2" spans="1:8" ht="18" customHeight="1" x14ac:dyDescent="0.25">
      <c r="A2" s="151" t="s">
        <v>12</v>
      </c>
      <c r="B2" s="164"/>
      <c r="C2" s="164"/>
      <c r="D2" s="164"/>
      <c r="E2" s="164"/>
      <c r="F2" s="164"/>
      <c r="G2" s="164"/>
      <c r="H2" s="164"/>
    </row>
    <row r="3" spans="1:8" ht="18" x14ac:dyDescent="0.25">
      <c r="A3" s="2"/>
      <c r="B3" s="2"/>
      <c r="C3" s="2"/>
      <c r="D3" s="15"/>
      <c r="E3" s="2"/>
      <c r="F3" s="2"/>
      <c r="G3" s="2"/>
      <c r="H3" s="3"/>
    </row>
    <row r="4" spans="1:8" ht="15.75" x14ac:dyDescent="0.25">
      <c r="A4" s="165" t="s">
        <v>63</v>
      </c>
      <c r="B4" s="165"/>
      <c r="C4" s="165"/>
      <c r="D4" s="165"/>
      <c r="E4" s="165"/>
      <c r="F4" s="165"/>
      <c r="G4" s="165"/>
      <c r="H4" s="165"/>
    </row>
    <row r="5" spans="1:8" ht="18" x14ac:dyDescent="0.25">
      <c r="A5" s="15"/>
      <c r="B5" s="15"/>
      <c r="C5" s="15"/>
      <c r="D5" s="15"/>
      <c r="E5" s="15"/>
      <c r="F5" s="15"/>
      <c r="G5" s="15"/>
      <c r="H5" s="3"/>
    </row>
    <row r="6" spans="1:8" ht="25.5" x14ac:dyDescent="0.25">
      <c r="A6" s="152" t="s">
        <v>8</v>
      </c>
      <c r="B6" s="153"/>
      <c r="C6" s="153"/>
      <c r="D6" s="154"/>
      <c r="E6" s="31" t="s">
        <v>70</v>
      </c>
      <c r="F6" s="31" t="s">
        <v>71</v>
      </c>
      <c r="G6" s="31" t="s">
        <v>194</v>
      </c>
      <c r="H6" s="31" t="s">
        <v>47</v>
      </c>
    </row>
    <row r="7" spans="1:8" s="23" customFormat="1" ht="15.75" customHeight="1" x14ac:dyDescent="0.2">
      <c r="A7" s="166">
        <v>1</v>
      </c>
      <c r="B7" s="167"/>
      <c r="C7" s="167"/>
      <c r="D7" s="168"/>
      <c r="E7" s="32">
        <v>2</v>
      </c>
      <c r="F7" s="32">
        <v>3</v>
      </c>
      <c r="G7" s="32">
        <v>4</v>
      </c>
      <c r="H7" s="32" t="s">
        <v>46</v>
      </c>
    </row>
    <row r="8" spans="1:8" s="34" customFormat="1" ht="30" customHeight="1" x14ac:dyDescent="0.25">
      <c r="A8" s="169">
        <v>19896</v>
      </c>
      <c r="B8" s="170"/>
      <c r="C8" s="171"/>
      <c r="D8" s="80" t="s">
        <v>154</v>
      </c>
      <c r="E8" s="109">
        <f>SUM(E9,E81,E131,E136,E141,E164)</f>
        <v>678702.14</v>
      </c>
      <c r="F8" s="109">
        <f>SUM(F9,F81,F131,F136,F141,F164)</f>
        <v>678702.14</v>
      </c>
      <c r="G8" s="109">
        <f>SUM(G9,G81,G131,G136,G141,G164)</f>
        <v>658991.00999999989</v>
      </c>
      <c r="H8" s="110">
        <f>SUM(G8/F8*100)</f>
        <v>97.095761330588985</v>
      </c>
    </row>
    <row r="9" spans="1:8" s="60" customFormat="1" ht="30" customHeight="1" x14ac:dyDescent="0.25">
      <c r="A9" s="155" t="s">
        <v>220</v>
      </c>
      <c r="B9" s="156"/>
      <c r="C9" s="157"/>
      <c r="D9" s="95" t="s">
        <v>221</v>
      </c>
      <c r="E9" s="111">
        <f>SUM(E10,E34,E42,E73)</f>
        <v>635409.81000000006</v>
      </c>
      <c r="F9" s="111">
        <f>SUM(F10,F34,F42,F73)</f>
        <v>635409.81000000006</v>
      </c>
      <c r="G9" s="111">
        <f>SUM(G10,G34,G42,G73)</f>
        <v>625009.76</v>
      </c>
      <c r="H9" s="112">
        <f t="shared" ref="H9:H12" si="0">SUM(G9/F9*100)</f>
        <v>98.363253157832105</v>
      </c>
    </row>
    <row r="10" spans="1:8" s="60" customFormat="1" ht="30" customHeight="1" x14ac:dyDescent="0.25">
      <c r="A10" s="155" t="s">
        <v>222</v>
      </c>
      <c r="B10" s="156"/>
      <c r="C10" s="157"/>
      <c r="D10" s="95" t="s">
        <v>223</v>
      </c>
      <c r="E10" s="111">
        <f>SUM(E12,E32)</f>
        <v>21688.799999999999</v>
      </c>
      <c r="F10" s="111">
        <f>SUM(F12,F32)</f>
        <v>21688.800000000003</v>
      </c>
      <c r="G10" s="111">
        <f>SUM(G12,G32)</f>
        <v>21688.800000000003</v>
      </c>
      <c r="H10" s="112">
        <f t="shared" si="0"/>
        <v>100</v>
      </c>
    </row>
    <row r="11" spans="1:8" s="60" customFormat="1" ht="30" customHeight="1" x14ac:dyDescent="0.25">
      <c r="A11" s="158" t="s">
        <v>224</v>
      </c>
      <c r="B11" s="159"/>
      <c r="C11" s="160"/>
      <c r="D11" s="96" t="s">
        <v>225</v>
      </c>
      <c r="E11" s="111">
        <f>SUM(E12,E32)</f>
        <v>21688.799999999999</v>
      </c>
      <c r="F11" s="111">
        <f t="shared" ref="F11:G11" si="1">SUM(F12,F32)</f>
        <v>21688.800000000003</v>
      </c>
      <c r="G11" s="111">
        <f t="shared" si="1"/>
        <v>21688.800000000003</v>
      </c>
      <c r="H11" s="108"/>
    </row>
    <row r="12" spans="1:8" s="60" customFormat="1" ht="30" customHeight="1" x14ac:dyDescent="0.25">
      <c r="A12" s="61"/>
      <c r="B12" s="62">
        <v>32</v>
      </c>
      <c r="C12" s="63"/>
      <c r="D12" s="102" t="s">
        <v>155</v>
      </c>
      <c r="E12" s="111">
        <v>21193.8</v>
      </c>
      <c r="F12" s="112">
        <v>21194.97</v>
      </c>
      <c r="G12" s="112">
        <f>SUM(G13:G31)</f>
        <v>21194.97</v>
      </c>
      <c r="H12" s="112">
        <f t="shared" si="0"/>
        <v>100</v>
      </c>
    </row>
    <row r="13" spans="1:8" s="34" customFormat="1" ht="30" customHeight="1" x14ac:dyDescent="0.25">
      <c r="A13" s="161">
        <v>3211</v>
      </c>
      <c r="B13" s="162"/>
      <c r="C13" s="163"/>
      <c r="D13" s="103" t="s">
        <v>156</v>
      </c>
      <c r="E13" s="109"/>
      <c r="F13" s="110"/>
      <c r="G13" s="110">
        <v>1418.55</v>
      </c>
      <c r="H13" s="107"/>
    </row>
    <row r="14" spans="1:8" s="34" customFormat="1" ht="30" customHeight="1" x14ac:dyDescent="0.25">
      <c r="A14" s="161">
        <v>3213</v>
      </c>
      <c r="B14" s="162"/>
      <c r="C14" s="163"/>
      <c r="D14" s="103" t="s">
        <v>157</v>
      </c>
      <c r="E14" s="109"/>
      <c r="F14" s="110"/>
      <c r="G14" s="110">
        <v>0</v>
      </c>
      <c r="H14" s="107"/>
    </row>
    <row r="15" spans="1:8" s="34" customFormat="1" ht="30" customHeight="1" x14ac:dyDescent="0.25">
      <c r="A15" s="161">
        <v>3221</v>
      </c>
      <c r="B15" s="162"/>
      <c r="C15" s="163"/>
      <c r="D15" s="103" t="s">
        <v>158</v>
      </c>
      <c r="E15" s="109"/>
      <c r="F15" s="110"/>
      <c r="G15" s="110">
        <v>4639.13</v>
      </c>
      <c r="H15" s="107"/>
    </row>
    <row r="16" spans="1:8" s="34" customFormat="1" ht="30" customHeight="1" x14ac:dyDescent="0.25">
      <c r="A16" s="161">
        <v>3222</v>
      </c>
      <c r="B16" s="162"/>
      <c r="C16" s="163"/>
      <c r="D16" s="103" t="s">
        <v>159</v>
      </c>
      <c r="E16" s="109"/>
      <c r="F16" s="110"/>
      <c r="G16" s="110">
        <v>1713.55</v>
      </c>
      <c r="H16" s="107"/>
    </row>
    <row r="17" spans="1:8" s="34" customFormat="1" ht="30" customHeight="1" x14ac:dyDescent="0.25">
      <c r="A17" s="161">
        <v>3224</v>
      </c>
      <c r="B17" s="162"/>
      <c r="C17" s="163"/>
      <c r="D17" s="103" t="s">
        <v>160</v>
      </c>
      <c r="E17" s="109"/>
      <c r="F17" s="110"/>
      <c r="G17" s="110">
        <v>1179.6199999999999</v>
      </c>
      <c r="H17" s="107"/>
    </row>
    <row r="18" spans="1:8" s="34" customFormat="1" ht="30" customHeight="1" x14ac:dyDescent="0.25">
      <c r="A18" s="161">
        <v>3225</v>
      </c>
      <c r="B18" s="162"/>
      <c r="C18" s="163"/>
      <c r="D18" s="103" t="s">
        <v>161</v>
      </c>
      <c r="E18" s="109"/>
      <c r="F18" s="110"/>
      <c r="G18" s="110">
        <v>728.16</v>
      </c>
      <c r="H18" s="107"/>
    </row>
    <row r="19" spans="1:8" s="34" customFormat="1" ht="30" customHeight="1" x14ac:dyDescent="0.25">
      <c r="A19" s="161">
        <v>3227</v>
      </c>
      <c r="B19" s="162"/>
      <c r="C19" s="163"/>
      <c r="D19" s="103" t="s">
        <v>162</v>
      </c>
      <c r="E19" s="109"/>
      <c r="F19" s="110"/>
      <c r="G19" s="110">
        <v>260.44</v>
      </c>
      <c r="H19" s="107"/>
    </row>
    <row r="20" spans="1:8" s="34" customFormat="1" ht="30" customHeight="1" x14ac:dyDescent="0.25">
      <c r="A20" s="161">
        <v>3231</v>
      </c>
      <c r="B20" s="162"/>
      <c r="C20" s="163"/>
      <c r="D20" s="103" t="s">
        <v>163</v>
      </c>
      <c r="E20" s="109"/>
      <c r="F20" s="110"/>
      <c r="G20" s="110">
        <v>1353.8</v>
      </c>
      <c r="H20" s="107"/>
    </row>
    <row r="21" spans="1:8" s="34" customFormat="1" ht="30" customHeight="1" x14ac:dyDescent="0.25">
      <c r="A21" s="161">
        <v>3232</v>
      </c>
      <c r="B21" s="162"/>
      <c r="C21" s="163"/>
      <c r="D21" s="103" t="s">
        <v>164</v>
      </c>
      <c r="E21" s="109"/>
      <c r="F21" s="110"/>
      <c r="G21" s="110">
        <v>2495.36</v>
      </c>
      <c r="H21" s="107"/>
    </row>
    <row r="22" spans="1:8" s="34" customFormat="1" ht="30" customHeight="1" x14ac:dyDescent="0.25">
      <c r="A22" s="172">
        <v>3233</v>
      </c>
      <c r="B22" s="172"/>
      <c r="C22" s="172"/>
      <c r="D22" s="103" t="s">
        <v>165</v>
      </c>
      <c r="E22" s="109"/>
      <c r="F22" s="110"/>
      <c r="G22" s="110">
        <v>0</v>
      </c>
      <c r="H22" s="107"/>
    </row>
    <row r="23" spans="1:8" s="34" customFormat="1" ht="30" customHeight="1" x14ac:dyDescent="0.25">
      <c r="A23" s="172">
        <v>3234</v>
      </c>
      <c r="B23" s="172"/>
      <c r="C23" s="172"/>
      <c r="D23" s="103" t="s">
        <v>166</v>
      </c>
      <c r="E23" s="109"/>
      <c r="F23" s="110"/>
      <c r="G23" s="110">
        <v>2910.06</v>
      </c>
      <c r="H23" s="107"/>
    </row>
    <row r="24" spans="1:8" s="34" customFormat="1" ht="30" customHeight="1" x14ac:dyDescent="0.25">
      <c r="A24" s="172">
        <v>3235</v>
      </c>
      <c r="B24" s="172"/>
      <c r="C24" s="172"/>
      <c r="D24" s="103" t="s">
        <v>167</v>
      </c>
      <c r="E24" s="109"/>
      <c r="F24" s="110"/>
      <c r="G24" s="110">
        <v>1078.8599999999999</v>
      </c>
      <c r="H24" s="107"/>
    </row>
    <row r="25" spans="1:8" s="34" customFormat="1" ht="30" customHeight="1" x14ac:dyDescent="0.25">
      <c r="A25" s="172">
        <v>3237</v>
      </c>
      <c r="B25" s="172"/>
      <c r="C25" s="172"/>
      <c r="D25" s="103" t="s">
        <v>168</v>
      </c>
      <c r="E25" s="109"/>
      <c r="F25" s="110"/>
      <c r="G25" s="110">
        <v>99.75</v>
      </c>
      <c r="H25" s="107"/>
    </row>
    <row r="26" spans="1:8" s="34" customFormat="1" ht="30" customHeight="1" x14ac:dyDescent="0.25">
      <c r="A26" s="172">
        <v>3238</v>
      </c>
      <c r="B26" s="172"/>
      <c r="C26" s="172"/>
      <c r="D26" s="103" t="s">
        <v>169</v>
      </c>
      <c r="E26" s="109"/>
      <c r="F26" s="110"/>
      <c r="G26" s="110">
        <v>723.45</v>
      </c>
      <c r="H26" s="107"/>
    </row>
    <row r="27" spans="1:8" s="34" customFormat="1" ht="30" customHeight="1" x14ac:dyDescent="0.25">
      <c r="A27" s="172">
        <v>3239</v>
      </c>
      <c r="B27" s="172"/>
      <c r="C27" s="172"/>
      <c r="D27" s="103" t="s">
        <v>170</v>
      </c>
      <c r="E27" s="109"/>
      <c r="F27" s="110"/>
      <c r="G27" s="110">
        <v>1751.91</v>
      </c>
      <c r="H27" s="107"/>
    </row>
    <row r="28" spans="1:8" s="34" customFormat="1" ht="30" customHeight="1" x14ac:dyDescent="0.25">
      <c r="A28" s="172">
        <v>3293</v>
      </c>
      <c r="B28" s="172"/>
      <c r="C28" s="172"/>
      <c r="D28" s="103" t="s">
        <v>171</v>
      </c>
      <c r="E28" s="109"/>
      <c r="F28" s="110"/>
      <c r="G28" s="110">
        <v>148.94999999999999</v>
      </c>
      <c r="H28" s="107"/>
    </row>
    <row r="29" spans="1:8" s="34" customFormat="1" ht="30" customHeight="1" x14ac:dyDescent="0.25">
      <c r="A29" s="172">
        <v>3294</v>
      </c>
      <c r="B29" s="172"/>
      <c r="C29" s="172"/>
      <c r="D29" s="103" t="s">
        <v>172</v>
      </c>
      <c r="E29" s="109"/>
      <c r="F29" s="110"/>
      <c r="G29" s="110">
        <v>48.27</v>
      </c>
      <c r="H29" s="107"/>
    </row>
    <row r="30" spans="1:8" s="34" customFormat="1" ht="30" customHeight="1" x14ac:dyDescent="0.25">
      <c r="A30" s="172">
        <v>3295</v>
      </c>
      <c r="B30" s="172"/>
      <c r="C30" s="172"/>
      <c r="D30" s="103" t="s">
        <v>173</v>
      </c>
      <c r="E30" s="109"/>
      <c r="F30" s="110"/>
      <c r="G30" s="110">
        <v>161.26</v>
      </c>
      <c r="H30" s="107"/>
    </row>
    <row r="31" spans="1:8" s="34" customFormat="1" ht="30" customHeight="1" x14ac:dyDescent="0.25">
      <c r="A31" s="172">
        <v>3299</v>
      </c>
      <c r="B31" s="172"/>
      <c r="C31" s="172"/>
      <c r="D31" s="103" t="s">
        <v>174</v>
      </c>
      <c r="E31" s="109"/>
      <c r="F31" s="110"/>
      <c r="G31" s="110">
        <v>483.85</v>
      </c>
      <c r="H31" s="107"/>
    </row>
    <row r="32" spans="1:8" s="60" customFormat="1" ht="30" customHeight="1" x14ac:dyDescent="0.25">
      <c r="A32" s="61"/>
      <c r="B32" s="62">
        <v>34</v>
      </c>
      <c r="C32" s="63"/>
      <c r="D32" s="102" t="s">
        <v>175</v>
      </c>
      <c r="E32" s="111">
        <v>495</v>
      </c>
      <c r="F32" s="112">
        <v>493.83</v>
      </c>
      <c r="G32" s="112">
        <f>SUM(G33)</f>
        <v>493.83</v>
      </c>
      <c r="H32" s="112">
        <f t="shared" ref="H32" si="2">SUM(G32/F32*100)</f>
        <v>100</v>
      </c>
    </row>
    <row r="33" spans="1:8" s="34" customFormat="1" ht="30" customHeight="1" x14ac:dyDescent="0.25">
      <c r="A33" s="172">
        <v>3431</v>
      </c>
      <c r="B33" s="172"/>
      <c r="C33" s="172"/>
      <c r="D33" s="103" t="s">
        <v>176</v>
      </c>
      <c r="E33" s="109"/>
      <c r="F33" s="110"/>
      <c r="G33" s="110">
        <v>493.83</v>
      </c>
      <c r="H33" s="107"/>
    </row>
    <row r="34" spans="1:8" s="60" customFormat="1" ht="30" customHeight="1" x14ac:dyDescent="0.25">
      <c r="A34" s="155" t="s">
        <v>226</v>
      </c>
      <c r="B34" s="156"/>
      <c r="C34" s="157"/>
      <c r="D34" s="95" t="s">
        <v>227</v>
      </c>
      <c r="E34" s="111">
        <f>SUM(E36)</f>
        <v>27759.040000000001</v>
      </c>
      <c r="F34" s="111">
        <f>SUM(F36)</f>
        <v>27759.040000000001</v>
      </c>
      <c r="G34" s="111">
        <f>SUM(G36)</f>
        <v>26644.840000000004</v>
      </c>
      <c r="H34" s="112">
        <f t="shared" ref="H34" si="3">SUM(G34/F34*100)</f>
        <v>95.986172432476053</v>
      </c>
    </row>
    <row r="35" spans="1:8" s="60" customFormat="1" ht="30" customHeight="1" x14ac:dyDescent="0.25">
      <c r="A35" s="158" t="s">
        <v>224</v>
      </c>
      <c r="B35" s="159"/>
      <c r="C35" s="160"/>
      <c r="D35" s="96" t="s">
        <v>225</v>
      </c>
      <c r="E35" s="111">
        <f>SUM(E36)</f>
        <v>27759.040000000001</v>
      </c>
      <c r="F35" s="111">
        <f t="shared" ref="F35:G35" si="4">SUM(F36)</f>
        <v>27759.040000000001</v>
      </c>
      <c r="G35" s="111">
        <f t="shared" si="4"/>
        <v>26644.840000000004</v>
      </c>
      <c r="H35" s="108"/>
    </row>
    <row r="36" spans="1:8" s="60" customFormat="1" ht="30" customHeight="1" x14ac:dyDescent="0.25">
      <c r="A36" s="61"/>
      <c r="B36" s="62">
        <v>32</v>
      </c>
      <c r="C36" s="63"/>
      <c r="D36" s="102" t="s">
        <v>155</v>
      </c>
      <c r="E36" s="111">
        <v>27759.040000000001</v>
      </c>
      <c r="F36" s="111">
        <v>27759.040000000001</v>
      </c>
      <c r="G36" s="112">
        <f>SUM(G37:G41)</f>
        <v>26644.840000000004</v>
      </c>
      <c r="H36" s="112">
        <f t="shared" ref="H36" si="5">SUM(G36/F36*100)</f>
        <v>95.986172432476053</v>
      </c>
    </row>
    <row r="37" spans="1:8" s="34" customFormat="1" ht="30" customHeight="1" x14ac:dyDescent="0.25">
      <c r="A37" s="172">
        <v>3212</v>
      </c>
      <c r="B37" s="172"/>
      <c r="C37" s="172"/>
      <c r="D37" s="103" t="s">
        <v>177</v>
      </c>
      <c r="E37" s="109"/>
      <c r="F37" s="110"/>
      <c r="G37" s="110">
        <v>13533.82</v>
      </c>
      <c r="H37" s="107"/>
    </row>
    <row r="38" spans="1:8" s="34" customFormat="1" ht="30" customHeight="1" x14ac:dyDescent="0.25">
      <c r="A38" s="172">
        <v>3223</v>
      </c>
      <c r="B38" s="172"/>
      <c r="C38" s="172"/>
      <c r="D38" s="103" t="s">
        <v>178</v>
      </c>
      <c r="E38" s="109"/>
      <c r="F38" s="110"/>
      <c r="G38" s="110">
        <v>8155.65</v>
      </c>
      <c r="H38" s="107"/>
    </row>
    <row r="39" spans="1:8" s="34" customFormat="1" ht="30" customHeight="1" x14ac:dyDescent="0.25">
      <c r="A39" s="172">
        <v>3235</v>
      </c>
      <c r="B39" s="172"/>
      <c r="C39" s="172"/>
      <c r="D39" s="103" t="s">
        <v>167</v>
      </c>
      <c r="E39" s="109"/>
      <c r="F39" s="110"/>
      <c r="G39" s="110">
        <v>2223.9499999999998</v>
      </c>
      <c r="H39" s="107"/>
    </row>
    <row r="40" spans="1:8" s="34" customFormat="1" ht="30" customHeight="1" x14ac:dyDescent="0.25">
      <c r="A40" s="172">
        <v>3236</v>
      </c>
      <c r="B40" s="172"/>
      <c r="C40" s="172"/>
      <c r="D40" s="103" t="s">
        <v>179</v>
      </c>
      <c r="E40" s="109"/>
      <c r="F40" s="110"/>
      <c r="G40" s="110">
        <v>2030.7</v>
      </c>
      <c r="H40" s="107"/>
    </row>
    <row r="41" spans="1:8" s="34" customFormat="1" ht="30" customHeight="1" x14ac:dyDescent="0.25">
      <c r="A41" s="172">
        <v>3292</v>
      </c>
      <c r="B41" s="172"/>
      <c r="C41" s="172"/>
      <c r="D41" s="103" t="s">
        <v>180</v>
      </c>
      <c r="E41" s="109"/>
      <c r="F41" s="110"/>
      <c r="G41" s="110">
        <v>700.72</v>
      </c>
      <c r="H41" s="107"/>
    </row>
    <row r="42" spans="1:8" s="60" customFormat="1" ht="30" customHeight="1" x14ac:dyDescent="0.25">
      <c r="A42" s="155" t="s">
        <v>228</v>
      </c>
      <c r="B42" s="156"/>
      <c r="C42" s="157"/>
      <c r="D42" s="95" t="s">
        <v>229</v>
      </c>
      <c r="E42" s="111">
        <f>SUM(E44,E46,E49,E65,E68)</f>
        <v>16795.7</v>
      </c>
      <c r="F42" s="111">
        <f>SUM(F44,F46,F49,F65,F68)</f>
        <v>16795.7</v>
      </c>
      <c r="G42" s="111">
        <f>SUM(G44,G46,G49,G65,G68)</f>
        <v>10847.460000000001</v>
      </c>
      <c r="H42" s="112">
        <f t="shared" ref="H42" si="6">SUM(G42/F42*100)</f>
        <v>64.584744904945907</v>
      </c>
    </row>
    <row r="43" spans="1:8" s="60" customFormat="1" ht="30" customHeight="1" x14ac:dyDescent="0.25">
      <c r="A43" s="158" t="s">
        <v>230</v>
      </c>
      <c r="B43" s="159"/>
      <c r="C43" s="160"/>
      <c r="D43" s="96" t="s">
        <v>231</v>
      </c>
      <c r="E43" s="111">
        <f>SUM(E44,E46)</f>
        <v>956.86</v>
      </c>
      <c r="F43" s="111">
        <f t="shared" ref="F43:G43" si="7">SUM(F44,F46)</f>
        <v>956.86</v>
      </c>
      <c r="G43" s="111">
        <f t="shared" si="7"/>
        <v>160.31</v>
      </c>
      <c r="H43" s="108"/>
    </row>
    <row r="44" spans="1:8" s="60" customFormat="1" ht="30" customHeight="1" x14ac:dyDescent="0.25">
      <c r="A44" s="61"/>
      <c r="B44" s="62">
        <v>32</v>
      </c>
      <c r="C44" s="63"/>
      <c r="D44" s="102" t="s">
        <v>155</v>
      </c>
      <c r="E44" s="111">
        <v>955.86</v>
      </c>
      <c r="F44" s="111">
        <v>955.86</v>
      </c>
      <c r="G44" s="112">
        <f>SUM(G45)</f>
        <v>160.30000000000001</v>
      </c>
      <c r="H44" s="112">
        <f t="shared" ref="H44" si="8">SUM(G44/F44*100)</f>
        <v>16.77023831941916</v>
      </c>
    </row>
    <row r="45" spans="1:8" s="34" customFormat="1" ht="30" customHeight="1" x14ac:dyDescent="0.25">
      <c r="A45" s="161">
        <v>3222</v>
      </c>
      <c r="B45" s="162"/>
      <c r="C45" s="163"/>
      <c r="D45" s="103" t="s">
        <v>159</v>
      </c>
      <c r="E45" s="109"/>
      <c r="F45" s="109"/>
      <c r="G45" s="110">
        <v>160.30000000000001</v>
      </c>
      <c r="H45" s="107"/>
    </row>
    <row r="46" spans="1:8" s="60" customFormat="1" ht="30" customHeight="1" x14ac:dyDescent="0.25">
      <c r="A46" s="61"/>
      <c r="B46" s="62">
        <v>34</v>
      </c>
      <c r="C46" s="63"/>
      <c r="D46" s="102" t="s">
        <v>175</v>
      </c>
      <c r="E46" s="111">
        <v>1</v>
      </c>
      <c r="F46" s="111">
        <v>1</v>
      </c>
      <c r="G46" s="112">
        <f>SUM(G47)</f>
        <v>0.01</v>
      </c>
      <c r="H46" s="112">
        <f t="shared" ref="H46" si="9">SUM(G46/F46*100)</f>
        <v>1</v>
      </c>
    </row>
    <row r="47" spans="1:8" s="34" customFormat="1" ht="30" customHeight="1" x14ac:dyDescent="0.25">
      <c r="A47" s="161">
        <v>3431</v>
      </c>
      <c r="B47" s="162"/>
      <c r="C47" s="163"/>
      <c r="D47" s="103" t="s">
        <v>176</v>
      </c>
      <c r="E47" s="109"/>
      <c r="F47" s="109"/>
      <c r="G47" s="110">
        <v>0.01</v>
      </c>
      <c r="H47" s="107"/>
    </row>
    <row r="48" spans="1:8" s="60" customFormat="1" ht="30" customHeight="1" x14ac:dyDescent="0.25">
      <c r="A48" s="158" t="s">
        <v>232</v>
      </c>
      <c r="B48" s="159"/>
      <c r="C48" s="160"/>
      <c r="D48" s="96" t="s">
        <v>233</v>
      </c>
      <c r="E48" s="111">
        <f>SUM(E49,E65)</f>
        <v>13539.84</v>
      </c>
      <c r="F48" s="111">
        <f t="shared" ref="F48:G48" si="10">SUM(F49,F65)</f>
        <v>13539.84</v>
      </c>
      <c r="G48" s="111">
        <f t="shared" si="10"/>
        <v>8452.1500000000015</v>
      </c>
      <c r="H48" s="108"/>
    </row>
    <row r="49" spans="1:8" s="60" customFormat="1" ht="30" customHeight="1" x14ac:dyDescent="0.25">
      <c r="A49" s="61"/>
      <c r="B49" s="62">
        <v>32</v>
      </c>
      <c r="C49" s="63"/>
      <c r="D49" s="102" t="s">
        <v>155</v>
      </c>
      <c r="E49" s="111">
        <v>13529.84</v>
      </c>
      <c r="F49" s="111">
        <v>13529.84</v>
      </c>
      <c r="G49" s="112">
        <f>SUM(G50:G64)</f>
        <v>8452.1500000000015</v>
      </c>
      <c r="H49" s="112">
        <f t="shared" ref="H49" si="11">SUM(G49/F49*100)</f>
        <v>62.47043571838249</v>
      </c>
    </row>
    <row r="50" spans="1:8" s="34" customFormat="1" ht="30" customHeight="1" x14ac:dyDescent="0.25">
      <c r="A50" s="172">
        <v>3211</v>
      </c>
      <c r="B50" s="172"/>
      <c r="C50" s="172"/>
      <c r="D50" s="103" t="s">
        <v>156</v>
      </c>
      <c r="E50" s="109"/>
      <c r="F50" s="109"/>
      <c r="G50" s="110">
        <v>0</v>
      </c>
      <c r="H50" s="107"/>
    </row>
    <row r="51" spans="1:8" s="34" customFormat="1" ht="30" customHeight="1" x14ac:dyDescent="0.25">
      <c r="A51" s="172">
        <v>3221</v>
      </c>
      <c r="B51" s="172"/>
      <c r="C51" s="172"/>
      <c r="D51" s="103" t="s">
        <v>158</v>
      </c>
      <c r="E51" s="109"/>
      <c r="F51" s="109"/>
      <c r="G51" s="110">
        <v>0</v>
      </c>
      <c r="H51" s="107"/>
    </row>
    <row r="52" spans="1:8" s="34" customFormat="1" ht="30" customHeight="1" x14ac:dyDescent="0.25">
      <c r="A52" s="172">
        <v>3222</v>
      </c>
      <c r="B52" s="172"/>
      <c r="C52" s="172"/>
      <c r="D52" s="103" t="s">
        <v>159</v>
      </c>
      <c r="E52" s="109"/>
      <c r="F52" s="109"/>
      <c r="G52" s="110">
        <v>4705.05</v>
      </c>
      <c r="H52" s="107"/>
    </row>
    <row r="53" spans="1:8" s="34" customFormat="1" ht="30" customHeight="1" x14ac:dyDescent="0.25">
      <c r="A53" s="172">
        <v>3224</v>
      </c>
      <c r="B53" s="172"/>
      <c r="C53" s="172"/>
      <c r="D53" s="103" t="s">
        <v>160</v>
      </c>
      <c r="E53" s="109"/>
      <c r="F53" s="109"/>
      <c r="G53" s="110">
        <v>0</v>
      </c>
      <c r="H53" s="107"/>
    </row>
    <row r="54" spans="1:8" s="34" customFormat="1" ht="30" customHeight="1" x14ac:dyDescent="0.25">
      <c r="A54" s="172">
        <v>3225</v>
      </c>
      <c r="B54" s="172"/>
      <c r="C54" s="172"/>
      <c r="D54" s="103" t="s">
        <v>161</v>
      </c>
      <c r="E54" s="109"/>
      <c r="F54" s="109"/>
      <c r="G54" s="110">
        <v>63.49</v>
      </c>
      <c r="H54" s="107"/>
    </row>
    <row r="55" spans="1:8" s="34" customFormat="1" ht="30" customHeight="1" x14ac:dyDescent="0.25">
      <c r="A55" s="172">
        <v>3231</v>
      </c>
      <c r="B55" s="172"/>
      <c r="C55" s="172"/>
      <c r="D55" s="103" t="s">
        <v>163</v>
      </c>
      <c r="E55" s="109"/>
      <c r="F55" s="109"/>
      <c r="G55" s="110">
        <v>1750</v>
      </c>
      <c r="H55" s="107"/>
    </row>
    <row r="56" spans="1:8" s="34" customFormat="1" ht="30" customHeight="1" x14ac:dyDescent="0.25">
      <c r="A56" s="172">
        <v>3232</v>
      </c>
      <c r="B56" s="172"/>
      <c r="C56" s="172"/>
      <c r="D56" s="103" t="s">
        <v>164</v>
      </c>
      <c r="E56" s="109"/>
      <c r="F56" s="109"/>
      <c r="G56" s="110">
        <v>815.01</v>
      </c>
      <c r="H56" s="107"/>
    </row>
    <row r="57" spans="1:8" s="34" customFormat="1" ht="30" customHeight="1" x14ac:dyDescent="0.25">
      <c r="A57" s="172">
        <v>3234</v>
      </c>
      <c r="B57" s="172"/>
      <c r="C57" s="172"/>
      <c r="D57" s="103" t="s">
        <v>166</v>
      </c>
      <c r="E57" s="109"/>
      <c r="F57" s="109"/>
      <c r="G57" s="110">
        <v>0</v>
      </c>
      <c r="H57" s="107"/>
    </row>
    <row r="58" spans="1:8" s="34" customFormat="1" ht="30" customHeight="1" x14ac:dyDescent="0.25">
      <c r="A58" s="172">
        <v>3235</v>
      </c>
      <c r="B58" s="172"/>
      <c r="C58" s="172"/>
      <c r="D58" s="103" t="s">
        <v>167</v>
      </c>
      <c r="E58" s="109"/>
      <c r="F58" s="109"/>
      <c r="G58" s="110">
        <v>0</v>
      </c>
      <c r="H58" s="107"/>
    </row>
    <row r="59" spans="1:8" s="34" customFormat="1" ht="30" customHeight="1" x14ac:dyDescent="0.25">
      <c r="A59" s="172">
        <v>3236</v>
      </c>
      <c r="B59" s="172"/>
      <c r="C59" s="172"/>
      <c r="D59" s="103" t="s">
        <v>179</v>
      </c>
      <c r="E59" s="109"/>
      <c r="F59" s="109"/>
      <c r="G59" s="110">
        <v>55</v>
      </c>
      <c r="H59" s="107"/>
    </row>
    <row r="60" spans="1:8" s="34" customFormat="1" ht="30" customHeight="1" x14ac:dyDescent="0.25">
      <c r="A60" s="172">
        <v>3238</v>
      </c>
      <c r="B60" s="172"/>
      <c r="C60" s="172"/>
      <c r="D60" s="103" t="s">
        <v>169</v>
      </c>
      <c r="E60" s="109"/>
      <c r="F60" s="109"/>
      <c r="G60" s="110">
        <v>0</v>
      </c>
      <c r="H60" s="107"/>
    </row>
    <row r="61" spans="1:8" s="34" customFormat="1" ht="30" customHeight="1" x14ac:dyDescent="0.25">
      <c r="A61" s="172">
        <v>3239</v>
      </c>
      <c r="B61" s="172"/>
      <c r="C61" s="172"/>
      <c r="D61" s="103" t="s">
        <v>170</v>
      </c>
      <c r="E61" s="109"/>
      <c r="F61" s="109"/>
      <c r="G61" s="110">
        <v>80</v>
      </c>
      <c r="H61" s="107"/>
    </row>
    <row r="62" spans="1:8" s="34" customFormat="1" ht="30" customHeight="1" x14ac:dyDescent="0.25">
      <c r="A62" s="172">
        <v>3241</v>
      </c>
      <c r="B62" s="172"/>
      <c r="C62" s="172"/>
      <c r="D62" s="103" t="s">
        <v>181</v>
      </c>
      <c r="E62" s="109"/>
      <c r="F62" s="109"/>
      <c r="G62" s="110">
        <v>231.6</v>
      </c>
      <c r="H62" s="107"/>
    </row>
    <row r="63" spans="1:8" s="34" customFormat="1" ht="30" customHeight="1" x14ac:dyDescent="0.25">
      <c r="A63" s="172">
        <v>3293</v>
      </c>
      <c r="B63" s="172"/>
      <c r="C63" s="172"/>
      <c r="D63" s="103" t="s">
        <v>171</v>
      </c>
      <c r="E63" s="109"/>
      <c r="F63" s="109"/>
      <c r="G63" s="110">
        <v>0</v>
      </c>
      <c r="H63" s="107"/>
    </row>
    <row r="64" spans="1:8" s="34" customFormat="1" ht="30" customHeight="1" x14ac:dyDescent="0.25">
      <c r="A64" s="172">
        <v>3299</v>
      </c>
      <c r="B64" s="172"/>
      <c r="C64" s="172"/>
      <c r="D64" s="103" t="s">
        <v>174</v>
      </c>
      <c r="E64" s="109"/>
      <c r="F64" s="109"/>
      <c r="G64" s="110">
        <v>752</v>
      </c>
      <c r="H64" s="107"/>
    </row>
    <row r="65" spans="1:8" s="60" customFormat="1" ht="30" customHeight="1" x14ac:dyDescent="0.25">
      <c r="A65" s="61"/>
      <c r="B65" s="62">
        <v>34</v>
      </c>
      <c r="C65" s="63"/>
      <c r="D65" s="102" t="s">
        <v>175</v>
      </c>
      <c r="E65" s="111">
        <v>10</v>
      </c>
      <c r="F65" s="111">
        <v>10</v>
      </c>
      <c r="G65" s="112">
        <f>SUM(G66)</f>
        <v>0</v>
      </c>
      <c r="H65" s="112">
        <f t="shared" ref="H65" si="12">SUM(G65/F65*100)</f>
        <v>0</v>
      </c>
    </row>
    <row r="66" spans="1:8" s="34" customFormat="1" ht="30" customHeight="1" x14ac:dyDescent="0.25">
      <c r="A66" s="172">
        <v>3431</v>
      </c>
      <c r="B66" s="172"/>
      <c r="C66" s="172"/>
      <c r="D66" s="103" t="s">
        <v>176</v>
      </c>
      <c r="E66" s="109"/>
      <c r="F66" s="109"/>
      <c r="G66" s="110">
        <v>0</v>
      </c>
      <c r="H66" s="107"/>
    </row>
    <row r="67" spans="1:8" s="60" customFormat="1" ht="30" customHeight="1" x14ac:dyDescent="0.25">
      <c r="A67" s="158" t="s">
        <v>234</v>
      </c>
      <c r="B67" s="159"/>
      <c r="C67" s="160"/>
      <c r="D67" s="96" t="s">
        <v>235</v>
      </c>
      <c r="E67" s="111">
        <f>SUM(E68)</f>
        <v>2299</v>
      </c>
      <c r="F67" s="111">
        <f t="shared" ref="F67:G67" si="13">SUM(F68)</f>
        <v>2299</v>
      </c>
      <c r="G67" s="111">
        <f t="shared" si="13"/>
        <v>2235</v>
      </c>
      <c r="H67" s="108"/>
    </row>
    <row r="68" spans="1:8" s="60" customFormat="1" ht="30" customHeight="1" x14ac:dyDescent="0.25">
      <c r="A68" s="61"/>
      <c r="B68" s="62">
        <v>32</v>
      </c>
      <c r="C68" s="63"/>
      <c r="D68" s="102" t="s">
        <v>155</v>
      </c>
      <c r="E68" s="111">
        <v>2299</v>
      </c>
      <c r="F68" s="111">
        <v>2299</v>
      </c>
      <c r="G68" s="112">
        <f>SUM(G69:G72)</f>
        <v>2235</v>
      </c>
      <c r="H68" s="112">
        <f t="shared" ref="H68" si="14">SUM(G68/F68*100)</f>
        <v>97.21618094823836</v>
      </c>
    </row>
    <row r="69" spans="1:8" s="34" customFormat="1" ht="30" customHeight="1" x14ac:dyDescent="0.25">
      <c r="A69" s="172">
        <v>3211</v>
      </c>
      <c r="B69" s="172"/>
      <c r="C69" s="172"/>
      <c r="D69" s="103" t="s">
        <v>156</v>
      </c>
      <c r="E69" s="109"/>
      <c r="F69" s="109"/>
      <c r="G69" s="110">
        <v>600</v>
      </c>
      <c r="H69" s="107"/>
    </row>
    <row r="70" spans="1:8" s="34" customFormat="1" ht="30" customHeight="1" x14ac:dyDescent="0.25">
      <c r="A70" s="172">
        <v>3225</v>
      </c>
      <c r="B70" s="172"/>
      <c r="C70" s="172"/>
      <c r="D70" s="103" t="s">
        <v>161</v>
      </c>
      <c r="E70" s="109"/>
      <c r="F70" s="109"/>
      <c r="G70" s="110">
        <v>1635</v>
      </c>
      <c r="H70" s="107"/>
    </row>
    <row r="71" spans="1:8" s="34" customFormat="1" ht="30" customHeight="1" x14ac:dyDescent="0.25">
      <c r="A71" s="172">
        <v>3239</v>
      </c>
      <c r="B71" s="172"/>
      <c r="C71" s="172"/>
      <c r="D71" s="103" t="s">
        <v>170</v>
      </c>
      <c r="E71" s="109"/>
      <c r="F71" s="109"/>
      <c r="G71" s="110">
        <v>0</v>
      </c>
      <c r="H71" s="107"/>
    </row>
    <row r="72" spans="1:8" s="34" customFormat="1" ht="30" customHeight="1" x14ac:dyDescent="0.25">
      <c r="A72" s="172">
        <v>3299</v>
      </c>
      <c r="B72" s="172"/>
      <c r="C72" s="172"/>
      <c r="D72" s="103" t="s">
        <v>174</v>
      </c>
      <c r="E72" s="109"/>
      <c r="F72" s="109"/>
      <c r="G72" s="110">
        <v>0</v>
      </c>
      <c r="H72" s="107"/>
    </row>
    <row r="73" spans="1:8" s="60" customFormat="1" ht="30" customHeight="1" x14ac:dyDescent="0.25">
      <c r="A73" s="155" t="s">
        <v>236</v>
      </c>
      <c r="B73" s="156"/>
      <c r="C73" s="157"/>
      <c r="D73" s="95" t="s">
        <v>237</v>
      </c>
      <c r="E73" s="111">
        <f>SUM(E75,E79)</f>
        <v>569166.27</v>
      </c>
      <c r="F73" s="111">
        <f>SUM(F75,F79)</f>
        <v>569166.27</v>
      </c>
      <c r="G73" s="111">
        <f>SUM(G75,G79)</f>
        <v>565828.66</v>
      </c>
      <c r="H73" s="112">
        <f t="shared" ref="H73" si="15">SUM(G73/F73*100)</f>
        <v>99.413596663062975</v>
      </c>
    </row>
    <row r="74" spans="1:8" s="60" customFormat="1" ht="30" customHeight="1" x14ac:dyDescent="0.25">
      <c r="A74" s="158" t="s">
        <v>238</v>
      </c>
      <c r="B74" s="159"/>
      <c r="C74" s="160"/>
      <c r="D74" s="96" t="s">
        <v>239</v>
      </c>
      <c r="E74" s="111">
        <f>SUM(E75,E79)</f>
        <v>569166.27</v>
      </c>
      <c r="F74" s="111">
        <f t="shared" ref="F74:G74" si="16">SUM(F75,F79)</f>
        <v>569166.27</v>
      </c>
      <c r="G74" s="111">
        <f t="shared" si="16"/>
        <v>565828.66</v>
      </c>
      <c r="H74" s="108"/>
    </row>
    <row r="75" spans="1:8" s="60" customFormat="1" ht="30" customHeight="1" x14ac:dyDescent="0.25">
      <c r="A75" s="61"/>
      <c r="B75" s="62">
        <v>31</v>
      </c>
      <c r="C75" s="63"/>
      <c r="D75" s="102" t="s">
        <v>182</v>
      </c>
      <c r="E75" s="111">
        <v>567501.84</v>
      </c>
      <c r="F75" s="111">
        <v>567501.84</v>
      </c>
      <c r="G75" s="112">
        <f>SUM(G76:G78)</f>
        <v>564164.23</v>
      </c>
      <c r="H75" s="112">
        <f t="shared" ref="H75" si="17">SUM(G75/F75*100)</f>
        <v>99.411876796734262</v>
      </c>
    </row>
    <row r="76" spans="1:8" s="34" customFormat="1" ht="30" customHeight="1" x14ac:dyDescent="0.25">
      <c r="A76" s="172">
        <v>3111</v>
      </c>
      <c r="B76" s="172"/>
      <c r="C76" s="172"/>
      <c r="D76" s="103" t="s">
        <v>183</v>
      </c>
      <c r="E76" s="109"/>
      <c r="F76" s="109"/>
      <c r="G76" s="110">
        <v>463866.47</v>
      </c>
      <c r="H76" s="107"/>
    </row>
    <row r="77" spans="1:8" s="34" customFormat="1" ht="30" customHeight="1" x14ac:dyDescent="0.25">
      <c r="A77" s="172">
        <v>3121</v>
      </c>
      <c r="B77" s="172"/>
      <c r="C77" s="172"/>
      <c r="D77" s="103" t="s">
        <v>184</v>
      </c>
      <c r="E77" s="109"/>
      <c r="F77" s="109"/>
      <c r="G77" s="110">
        <v>23797.41</v>
      </c>
      <c r="H77" s="107"/>
    </row>
    <row r="78" spans="1:8" s="34" customFormat="1" ht="30" customHeight="1" x14ac:dyDescent="0.25">
      <c r="A78" s="172">
        <v>3132</v>
      </c>
      <c r="B78" s="172"/>
      <c r="C78" s="172"/>
      <c r="D78" s="103" t="s">
        <v>185</v>
      </c>
      <c r="E78" s="109"/>
      <c r="F78" s="109"/>
      <c r="G78" s="110">
        <v>76500.350000000006</v>
      </c>
      <c r="H78" s="107"/>
    </row>
    <row r="79" spans="1:8" s="60" customFormat="1" ht="30" customHeight="1" x14ac:dyDescent="0.25">
      <c r="A79" s="61"/>
      <c r="B79" s="62">
        <v>32</v>
      </c>
      <c r="C79" s="63"/>
      <c r="D79" s="102" t="s">
        <v>155</v>
      </c>
      <c r="E79" s="111">
        <v>1664.43</v>
      </c>
      <c r="F79" s="111">
        <v>1664.43</v>
      </c>
      <c r="G79" s="112">
        <f>SUM(G80)</f>
        <v>1664.43</v>
      </c>
      <c r="H79" s="112">
        <f t="shared" ref="H79" si="18">SUM(G79/F79*100)</f>
        <v>100</v>
      </c>
    </row>
    <row r="80" spans="1:8" s="34" customFormat="1" ht="30" customHeight="1" x14ac:dyDescent="0.25">
      <c r="A80" s="172">
        <v>3295</v>
      </c>
      <c r="B80" s="172"/>
      <c r="C80" s="172"/>
      <c r="D80" s="103" t="s">
        <v>173</v>
      </c>
      <c r="E80" s="109"/>
      <c r="F80" s="109"/>
      <c r="G80" s="110">
        <v>1664.43</v>
      </c>
      <c r="H80" s="107"/>
    </row>
    <row r="81" spans="1:8" s="60" customFormat="1" ht="30" customHeight="1" x14ac:dyDescent="0.25">
      <c r="A81" s="155" t="s">
        <v>240</v>
      </c>
      <c r="B81" s="156"/>
      <c r="C81" s="157"/>
      <c r="D81" s="95" t="s">
        <v>241</v>
      </c>
      <c r="E81" s="111">
        <f>SUM(E82,E88,E97,E101,E108,E119,E127)</f>
        <v>18950.79</v>
      </c>
      <c r="F81" s="111">
        <f t="shared" ref="F81:G81" si="19">SUM(F82,F88,F97,F101,F108,F119,F127)</f>
        <v>18950.79</v>
      </c>
      <c r="G81" s="111">
        <f t="shared" si="19"/>
        <v>18637.780000000002</v>
      </c>
      <c r="H81" s="112">
        <f t="shared" ref="H81:H82" si="20">SUM(G81/F81*100)</f>
        <v>98.348301047080369</v>
      </c>
    </row>
    <row r="82" spans="1:8" s="60" customFormat="1" ht="30" customHeight="1" x14ac:dyDescent="0.25">
      <c r="A82" s="155" t="s">
        <v>242</v>
      </c>
      <c r="B82" s="156"/>
      <c r="C82" s="157"/>
      <c r="D82" s="95" t="s">
        <v>243</v>
      </c>
      <c r="E82" s="111">
        <f>SUM(E84,E86)</f>
        <v>100.95</v>
      </c>
      <c r="F82" s="111">
        <f>SUM(F84,F86)</f>
        <v>100.95</v>
      </c>
      <c r="G82" s="111">
        <f>SUM(G84,G86)</f>
        <v>100.95</v>
      </c>
      <c r="H82" s="112">
        <f t="shared" si="20"/>
        <v>100</v>
      </c>
    </row>
    <row r="83" spans="1:8" s="60" customFormat="1" ht="30" customHeight="1" x14ac:dyDescent="0.25">
      <c r="A83" s="158" t="s">
        <v>244</v>
      </c>
      <c r="B83" s="159"/>
      <c r="C83" s="160"/>
      <c r="D83" s="96" t="s">
        <v>245</v>
      </c>
      <c r="E83" s="111">
        <f>SUM(E84,E86)</f>
        <v>100.95</v>
      </c>
      <c r="F83" s="111">
        <f t="shared" ref="F83:G83" si="21">SUM(F84,F86)</f>
        <v>100.95</v>
      </c>
      <c r="G83" s="111">
        <f t="shared" si="21"/>
        <v>100.95</v>
      </c>
      <c r="H83" s="108"/>
    </row>
    <row r="84" spans="1:8" s="60" customFormat="1" ht="30" customHeight="1" x14ac:dyDescent="0.25">
      <c r="A84" s="61"/>
      <c r="B84" s="62">
        <v>31</v>
      </c>
      <c r="C84" s="63"/>
      <c r="D84" s="102" t="s">
        <v>182</v>
      </c>
      <c r="E84" s="111">
        <v>26.55</v>
      </c>
      <c r="F84" s="111">
        <v>26.55</v>
      </c>
      <c r="G84" s="112">
        <f>SUM(G85)</f>
        <v>26.55</v>
      </c>
      <c r="H84" s="112">
        <f t="shared" ref="H84" si="22">SUM(G84/F84*100)</f>
        <v>100</v>
      </c>
    </row>
    <row r="85" spans="1:8" s="34" customFormat="1" ht="30" customHeight="1" x14ac:dyDescent="0.25">
      <c r="A85" s="172">
        <v>3121</v>
      </c>
      <c r="B85" s="172"/>
      <c r="C85" s="172"/>
      <c r="D85" s="103" t="s">
        <v>184</v>
      </c>
      <c r="E85" s="109"/>
      <c r="F85" s="109"/>
      <c r="G85" s="110">
        <v>26.55</v>
      </c>
      <c r="H85" s="107"/>
    </row>
    <row r="86" spans="1:8" s="60" customFormat="1" ht="30" customHeight="1" x14ac:dyDescent="0.25">
      <c r="A86" s="61"/>
      <c r="B86" s="62">
        <v>32</v>
      </c>
      <c r="C86" s="63"/>
      <c r="D86" s="102" t="s">
        <v>155</v>
      </c>
      <c r="E86" s="111">
        <v>74.400000000000006</v>
      </c>
      <c r="F86" s="111">
        <v>74.400000000000006</v>
      </c>
      <c r="G86" s="112">
        <f>SUM(G87)</f>
        <v>74.400000000000006</v>
      </c>
      <c r="H86" s="112">
        <f t="shared" ref="H86" si="23">SUM(G86/F86*100)</f>
        <v>100</v>
      </c>
    </row>
    <row r="87" spans="1:8" s="34" customFormat="1" ht="30" customHeight="1" x14ac:dyDescent="0.25">
      <c r="A87" s="172">
        <v>3211</v>
      </c>
      <c r="B87" s="172"/>
      <c r="C87" s="172"/>
      <c r="D87" s="103" t="s">
        <v>156</v>
      </c>
      <c r="E87" s="109"/>
      <c r="F87" s="109"/>
      <c r="G87" s="110">
        <v>74.400000000000006</v>
      </c>
      <c r="H87" s="107"/>
    </row>
    <row r="88" spans="1:8" s="60" customFormat="1" ht="30" customHeight="1" x14ac:dyDescent="0.25">
      <c r="A88" s="155" t="s">
        <v>246</v>
      </c>
      <c r="B88" s="156"/>
      <c r="C88" s="157"/>
      <c r="D88" s="95" t="s">
        <v>247</v>
      </c>
      <c r="E88" s="111">
        <f>SUM(E90)</f>
        <v>2654</v>
      </c>
      <c r="F88" s="111">
        <f>SUM(F90)</f>
        <v>2654</v>
      </c>
      <c r="G88" s="111">
        <f>SUM(G90)</f>
        <v>2654.0000000000005</v>
      </c>
      <c r="H88" s="112">
        <f t="shared" ref="H88" si="24">SUM(G88/F88*100)</f>
        <v>100.00000000000003</v>
      </c>
    </row>
    <row r="89" spans="1:8" s="60" customFormat="1" ht="30" customHeight="1" x14ac:dyDescent="0.25">
      <c r="A89" s="158" t="s">
        <v>248</v>
      </c>
      <c r="B89" s="159"/>
      <c r="C89" s="160"/>
      <c r="D89" s="96" t="s">
        <v>249</v>
      </c>
      <c r="E89" s="111">
        <f>SUM(E90)</f>
        <v>2654</v>
      </c>
      <c r="F89" s="111">
        <f t="shared" ref="F89:G89" si="25">SUM(F90)</f>
        <v>2654</v>
      </c>
      <c r="G89" s="111">
        <f t="shared" si="25"/>
        <v>2654.0000000000005</v>
      </c>
      <c r="H89" s="108"/>
    </row>
    <row r="90" spans="1:8" s="60" customFormat="1" ht="30" customHeight="1" x14ac:dyDescent="0.25">
      <c r="A90" s="61"/>
      <c r="B90" s="62">
        <v>32</v>
      </c>
      <c r="C90" s="63"/>
      <c r="D90" s="102" t="s">
        <v>155</v>
      </c>
      <c r="E90" s="111">
        <v>2654</v>
      </c>
      <c r="F90" s="111">
        <v>2654</v>
      </c>
      <c r="G90" s="112">
        <f>SUM(G91:G96)</f>
        <v>2654.0000000000005</v>
      </c>
      <c r="H90" s="112">
        <f t="shared" ref="H90" si="26">SUM(G90/F90*100)</f>
        <v>100.00000000000003</v>
      </c>
    </row>
    <row r="91" spans="1:8" s="34" customFormat="1" ht="30" customHeight="1" x14ac:dyDescent="0.25">
      <c r="A91" s="172">
        <v>3222</v>
      </c>
      <c r="B91" s="172"/>
      <c r="C91" s="172"/>
      <c r="D91" s="103" t="s">
        <v>159</v>
      </c>
      <c r="E91" s="109"/>
      <c r="F91" s="109"/>
      <c r="G91" s="110">
        <v>1127.6500000000001</v>
      </c>
      <c r="H91" s="107"/>
    </row>
    <row r="92" spans="1:8" s="34" customFormat="1" ht="30" customHeight="1" x14ac:dyDescent="0.25">
      <c r="A92" s="172">
        <v>3225</v>
      </c>
      <c r="B92" s="172"/>
      <c r="C92" s="172"/>
      <c r="D92" s="103" t="s">
        <v>161</v>
      </c>
      <c r="E92" s="109"/>
      <c r="F92" s="109"/>
      <c r="G92" s="110">
        <v>0</v>
      </c>
      <c r="H92" s="107"/>
    </row>
    <row r="93" spans="1:8" s="34" customFormat="1" ht="30" customHeight="1" x14ac:dyDescent="0.25">
      <c r="A93" s="172">
        <v>3231</v>
      </c>
      <c r="B93" s="172"/>
      <c r="C93" s="172"/>
      <c r="D93" s="103" t="s">
        <v>163</v>
      </c>
      <c r="E93" s="109"/>
      <c r="F93" s="109"/>
      <c r="G93" s="110">
        <v>50</v>
      </c>
      <c r="H93" s="107"/>
    </row>
    <row r="94" spans="1:8" s="34" customFormat="1" ht="30" customHeight="1" x14ac:dyDescent="0.25">
      <c r="A94" s="172">
        <v>3237</v>
      </c>
      <c r="B94" s="172"/>
      <c r="C94" s="172"/>
      <c r="D94" s="103" t="s">
        <v>168</v>
      </c>
      <c r="E94" s="109"/>
      <c r="F94" s="109"/>
      <c r="G94" s="110">
        <v>320.25</v>
      </c>
      <c r="H94" s="107"/>
    </row>
    <row r="95" spans="1:8" s="34" customFormat="1" ht="30" customHeight="1" x14ac:dyDescent="0.25">
      <c r="A95" s="172">
        <v>3239</v>
      </c>
      <c r="B95" s="172"/>
      <c r="C95" s="172"/>
      <c r="D95" s="103" t="s">
        <v>170</v>
      </c>
      <c r="E95" s="109"/>
      <c r="F95" s="109"/>
      <c r="G95" s="110">
        <v>971.24</v>
      </c>
      <c r="H95" s="107"/>
    </row>
    <row r="96" spans="1:8" s="34" customFormat="1" ht="30" customHeight="1" x14ac:dyDescent="0.25">
      <c r="A96" s="172">
        <v>3293</v>
      </c>
      <c r="B96" s="172"/>
      <c r="C96" s="172"/>
      <c r="D96" s="103" t="s">
        <v>171</v>
      </c>
      <c r="E96" s="109"/>
      <c r="F96" s="109"/>
      <c r="G96" s="110">
        <v>184.86</v>
      </c>
      <c r="H96" s="107"/>
    </row>
    <row r="97" spans="1:8" s="60" customFormat="1" ht="30" customHeight="1" x14ac:dyDescent="0.25">
      <c r="A97" s="155" t="s">
        <v>250</v>
      </c>
      <c r="B97" s="156"/>
      <c r="C97" s="157"/>
      <c r="D97" s="95" t="s">
        <v>251</v>
      </c>
      <c r="E97" s="111">
        <f>SUM(E99)</f>
        <v>346.21</v>
      </c>
      <c r="F97" s="111">
        <f>SUM(F99)</f>
        <v>346.21</v>
      </c>
      <c r="G97" s="111">
        <f>SUM(G99)</f>
        <v>346.21</v>
      </c>
      <c r="H97" s="112">
        <f t="shared" ref="H97" si="27">SUM(G97/F97*100)</f>
        <v>100</v>
      </c>
    </row>
    <row r="98" spans="1:8" s="60" customFormat="1" ht="30" customHeight="1" x14ac:dyDescent="0.25">
      <c r="A98" s="158" t="s">
        <v>238</v>
      </c>
      <c r="B98" s="159"/>
      <c r="C98" s="160"/>
      <c r="D98" s="96" t="s">
        <v>239</v>
      </c>
      <c r="E98" s="111">
        <f>SUM(E99)</f>
        <v>346.21</v>
      </c>
      <c r="F98" s="111">
        <f t="shared" ref="F98:G98" si="28">SUM(F99)</f>
        <v>346.21</v>
      </c>
      <c r="G98" s="111">
        <f t="shared" si="28"/>
        <v>346.21</v>
      </c>
      <c r="H98" s="108"/>
    </row>
    <row r="99" spans="1:8" s="60" customFormat="1" ht="30" customHeight="1" x14ac:dyDescent="0.25">
      <c r="A99" s="61"/>
      <c r="B99" s="62">
        <v>32</v>
      </c>
      <c r="C99" s="63"/>
      <c r="D99" s="102" t="s">
        <v>155</v>
      </c>
      <c r="E99" s="111">
        <v>346.21</v>
      </c>
      <c r="F99" s="111">
        <v>346.21</v>
      </c>
      <c r="G99" s="112">
        <f>SUM(G100)</f>
        <v>346.21</v>
      </c>
      <c r="H99" s="112">
        <f t="shared" ref="H99" si="29">SUM(G99/F99*100)</f>
        <v>100</v>
      </c>
    </row>
    <row r="100" spans="1:8" s="34" customFormat="1" ht="30" customHeight="1" x14ac:dyDescent="0.25">
      <c r="A100" s="172">
        <v>3231</v>
      </c>
      <c r="B100" s="172"/>
      <c r="C100" s="172"/>
      <c r="D100" s="103" t="s">
        <v>163</v>
      </c>
      <c r="E100" s="109"/>
      <c r="F100" s="109"/>
      <c r="G100" s="110">
        <v>346.21</v>
      </c>
      <c r="H100" s="107"/>
    </row>
    <row r="101" spans="1:8" s="60" customFormat="1" ht="30" customHeight="1" x14ac:dyDescent="0.25">
      <c r="A101" s="155" t="s">
        <v>252</v>
      </c>
      <c r="B101" s="156"/>
      <c r="C101" s="157"/>
      <c r="D101" s="95" t="s">
        <v>253</v>
      </c>
      <c r="E101" s="111">
        <f>SUM(E103)</f>
        <v>230</v>
      </c>
      <c r="F101" s="111">
        <f>SUM(F103)</f>
        <v>230</v>
      </c>
      <c r="G101" s="111">
        <f>SUM(G103)</f>
        <v>23.12</v>
      </c>
      <c r="H101" s="112">
        <f t="shared" ref="H101" si="30">SUM(G101/F101*100)</f>
        <v>10.052173913043479</v>
      </c>
    </row>
    <row r="102" spans="1:8" s="60" customFormat="1" ht="30" customHeight="1" x14ac:dyDescent="0.25">
      <c r="A102" s="158" t="s">
        <v>254</v>
      </c>
      <c r="B102" s="159"/>
      <c r="C102" s="160"/>
      <c r="D102" s="101" t="s">
        <v>255</v>
      </c>
      <c r="E102" s="111">
        <f>SUM(E103)</f>
        <v>230</v>
      </c>
      <c r="F102" s="111">
        <f t="shared" ref="F102:G102" si="31">SUM(F103)</f>
        <v>230</v>
      </c>
      <c r="G102" s="111">
        <f t="shared" si="31"/>
        <v>23.12</v>
      </c>
      <c r="H102" s="108"/>
    </row>
    <row r="103" spans="1:8" s="60" customFormat="1" ht="30" customHeight="1" x14ac:dyDescent="0.25">
      <c r="A103" s="61"/>
      <c r="B103" s="62">
        <v>32</v>
      </c>
      <c r="C103" s="63"/>
      <c r="D103" s="102" t="s">
        <v>155</v>
      </c>
      <c r="E103" s="111">
        <v>230</v>
      </c>
      <c r="F103" s="111">
        <v>230</v>
      </c>
      <c r="G103" s="112">
        <f>SUM(G104:G107)</f>
        <v>23.12</v>
      </c>
      <c r="H103" s="112">
        <f t="shared" ref="H103" si="32">SUM(G103/F103*100)</f>
        <v>10.052173913043479</v>
      </c>
    </row>
    <row r="104" spans="1:8" s="34" customFormat="1" ht="30" customHeight="1" x14ac:dyDescent="0.25">
      <c r="A104" s="161">
        <v>3211</v>
      </c>
      <c r="B104" s="162"/>
      <c r="C104" s="163"/>
      <c r="D104" s="103" t="s">
        <v>156</v>
      </c>
      <c r="E104" s="109"/>
      <c r="F104" s="109"/>
      <c r="G104" s="110">
        <v>0</v>
      </c>
      <c r="H104" s="107"/>
    </row>
    <row r="105" spans="1:8" s="34" customFormat="1" ht="30" customHeight="1" x14ac:dyDescent="0.25">
      <c r="A105" s="161">
        <v>3221</v>
      </c>
      <c r="B105" s="162"/>
      <c r="C105" s="163"/>
      <c r="D105" s="103" t="s">
        <v>158</v>
      </c>
      <c r="E105" s="109"/>
      <c r="F105" s="109"/>
      <c r="G105" s="110">
        <v>0</v>
      </c>
      <c r="H105" s="107"/>
    </row>
    <row r="106" spans="1:8" s="34" customFormat="1" ht="30" customHeight="1" x14ac:dyDescent="0.25">
      <c r="A106" s="161">
        <v>3237</v>
      </c>
      <c r="B106" s="162"/>
      <c r="C106" s="163"/>
      <c r="D106" s="103" t="s">
        <v>168</v>
      </c>
      <c r="E106" s="109"/>
      <c r="F106" s="109"/>
      <c r="G106" s="110">
        <v>0</v>
      </c>
      <c r="H106" s="107"/>
    </row>
    <row r="107" spans="1:8" s="34" customFormat="1" ht="30" customHeight="1" x14ac:dyDescent="0.25">
      <c r="A107" s="161">
        <v>3293</v>
      </c>
      <c r="B107" s="162"/>
      <c r="C107" s="163"/>
      <c r="D107" s="103" t="s">
        <v>171</v>
      </c>
      <c r="E107" s="109"/>
      <c r="F107" s="109"/>
      <c r="G107" s="110">
        <v>23.12</v>
      </c>
      <c r="H107" s="107"/>
    </row>
    <row r="108" spans="1:8" s="60" customFormat="1" ht="30" customHeight="1" x14ac:dyDescent="0.25">
      <c r="A108" s="155" t="s">
        <v>256</v>
      </c>
      <c r="B108" s="156"/>
      <c r="C108" s="157"/>
      <c r="D108" s="95" t="s">
        <v>257</v>
      </c>
      <c r="E108" s="111">
        <f>SUM(E110,E117)</f>
        <v>13891</v>
      </c>
      <c r="F108" s="111">
        <f t="shared" ref="F108:G108" si="33">SUM(F110,F117)</f>
        <v>13891</v>
      </c>
      <c r="G108" s="111">
        <f t="shared" si="33"/>
        <v>13784.87</v>
      </c>
      <c r="H108" s="112">
        <f t="shared" ref="H108" si="34">SUM(G108/F108*100)</f>
        <v>99.235980131020099</v>
      </c>
    </row>
    <row r="109" spans="1:8" s="60" customFormat="1" ht="30" customHeight="1" x14ac:dyDescent="0.25">
      <c r="A109" s="158" t="s">
        <v>258</v>
      </c>
      <c r="B109" s="159"/>
      <c r="C109" s="160"/>
      <c r="D109" s="96" t="s">
        <v>259</v>
      </c>
      <c r="E109" s="111">
        <f>SUM(E110,E117)</f>
        <v>13891</v>
      </c>
      <c r="F109" s="111">
        <f t="shared" ref="F109:G109" si="35">SUM(F110,F117)</f>
        <v>13891</v>
      </c>
      <c r="G109" s="111">
        <f t="shared" si="35"/>
        <v>13784.87</v>
      </c>
      <c r="H109" s="108"/>
    </row>
    <row r="110" spans="1:8" s="60" customFormat="1" ht="30" customHeight="1" x14ac:dyDescent="0.25">
      <c r="A110" s="61"/>
      <c r="B110" s="62">
        <v>32</v>
      </c>
      <c r="C110" s="63"/>
      <c r="D110" s="102" t="s">
        <v>155</v>
      </c>
      <c r="E110" s="111">
        <v>13876</v>
      </c>
      <c r="F110" s="111">
        <v>13876</v>
      </c>
      <c r="G110" s="112">
        <f>SUM(G111:G116)</f>
        <v>13770.83</v>
      </c>
      <c r="H110" s="112">
        <f t="shared" ref="H110" si="36">SUM(G110/F110*100)</f>
        <v>99.242072643413081</v>
      </c>
    </row>
    <row r="111" spans="1:8" s="34" customFormat="1" ht="30" customHeight="1" x14ac:dyDescent="0.25">
      <c r="A111" s="161">
        <v>3211</v>
      </c>
      <c r="B111" s="162"/>
      <c r="C111" s="163"/>
      <c r="D111" s="103" t="s">
        <v>156</v>
      </c>
      <c r="E111" s="109"/>
      <c r="F111" s="109"/>
      <c r="G111" s="110">
        <v>4077.23</v>
      </c>
      <c r="H111" s="107"/>
    </row>
    <row r="112" spans="1:8" s="34" customFormat="1" ht="30" customHeight="1" x14ac:dyDescent="0.25">
      <c r="A112" s="161">
        <v>3222</v>
      </c>
      <c r="B112" s="162"/>
      <c r="C112" s="163"/>
      <c r="D112" s="103" t="s">
        <v>159</v>
      </c>
      <c r="E112" s="109"/>
      <c r="F112" s="109"/>
      <c r="G112" s="110">
        <v>414.9</v>
      </c>
      <c r="H112" s="107"/>
    </row>
    <row r="113" spans="1:8" s="34" customFormat="1" ht="30" customHeight="1" x14ac:dyDescent="0.25">
      <c r="A113" s="161">
        <v>3225</v>
      </c>
      <c r="B113" s="162"/>
      <c r="C113" s="163"/>
      <c r="D113" s="103" t="s">
        <v>161</v>
      </c>
      <c r="E113" s="109"/>
      <c r="F113" s="109"/>
      <c r="G113" s="110">
        <v>26</v>
      </c>
      <c r="H113" s="107"/>
    </row>
    <row r="114" spans="1:8" s="34" customFormat="1" ht="30" customHeight="1" x14ac:dyDescent="0.25">
      <c r="A114" s="161">
        <v>3231</v>
      </c>
      <c r="B114" s="162"/>
      <c r="C114" s="163"/>
      <c r="D114" s="103" t="s">
        <v>163</v>
      </c>
      <c r="E114" s="109"/>
      <c r="F114" s="109"/>
      <c r="G114" s="110">
        <v>799.13</v>
      </c>
      <c r="H114" s="107"/>
    </row>
    <row r="115" spans="1:8" s="34" customFormat="1" ht="30" customHeight="1" x14ac:dyDescent="0.25">
      <c r="A115" s="161">
        <v>3241</v>
      </c>
      <c r="B115" s="162"/>
      <c r="C115" s="163"/>
      <c r="D115" s="103" t="s">
        <v>181</v>
      </c>
      <c r="E115" s="109"/>
      <c r="F115" s="109"/>
      <c r="G115" s="110">
        <v>2745.25</v>
      </c>
      <c r="H115" s="107"/>
    </row>
    <row r="116" spans="1:8" s="34" customFormat="1" ht="30" customHeight="1" x14ac:dyDescent="0.25">
      <c r="A116" s="161">
        <v>3299</v>
      </c>
      <c r="B116" s="162"/>
      <c r="C116" s="163"/>
      <c r="D116" s="103" t="s">
        <v>174</v>
      </c>
      <c r="E116" s="109"/>
      <c r="F116" s="109"/>
      <c r="G116" s="110">
        <v>5708.32</v>
      </c>
      <c r="H116" s="107"/>
    </row>
    <row r="117" spans="1:8" s="60" customFormat="1" ht="30" customHeight="1" x14ac:dyDescent="0.25">
      <c r="A117" s="61"/>
      <c r="B117" s="62">
        <v>34</v>
      </c>
      <c r="C117" s="63"/>
      <c r="D117" s="102" t="s">
        <v>175</v>
      </c>
      <c r="E117" s="111">
        <v>15</v>
      </c>
      <c r="F117" s="111">
        <v>15</v>
      </c>
      <c r="G117" s="112">
        <f>SUM(G118)</f>
        <v>14.04</v>
      </c>
      <c r="H117" s="112">
        <f t="shared" ref="H117" si="37">SUM(G117/F117*100)</f>
        <v>93.6</v>
      </c>
    </row>
    <row r="118" spans="1:8" s="34" customFormat="1" ht="30" customHeight="1" x14ac:dyDescent="0.25">
      <c r="A118" s="161">
        <v>3431</v>
      </c>
      <c r="B118" s="162"/>
      <c r="C118" s="163"/>
      <c r="D118" s="103" t="s">
        <v>176</v>
      </c>
      <c r="E118" s="109"/>
      <c r="F118" s="109"/>
      <c r="G118" s="110">
        <v>14.04</v>
      </c>
      <c r="H118" s="107"/>
    </row>
    <row r="119" spans="1:8" s="60" customFormat="1" ht="30" customHeight="1" x14ac:dyDescent="0.25">
      <c r="A119" s="155" t="s">
        <v>260</v>
      </c>
      <c r="B119" s="156"/>
      <c r="C119" s="157"/>
      <c r="D119" s="95" t="s">
        <v>261</v>
      </c>
      <c r="E119" s="111">
        <f>SUM(E121)</f>
        <v>1327.23</v>
      </c>
      <c r="F119" s="111">
        <f>SUM(F121)</f>
        <v>1327.23</v>
      </c>
      <c r="G119" s="111">
        <f>SUM(G121)</f>
        <v>1327.23</v>
      </c>
      <c r="H119" s="112">
        <f t="shared" ref="H119" si="38">SUM(G119/F119*100)</f>
        <v>100</v>
      </c>
    </row>
    <row r="120" spans="1:8" s="60" customFormat="1" ht="30" customHeight="1" x14ac:dyDescent="0.25">
      <c r="A120" s="158" t="s">
        <v>262</v>
      </c>
      <c r="B120" s="159"/>
      <c r="C120" s="160"/>
      <c r="D120" s="96" t="s">
        <v>263</v>
      </c>
      <c r="E120" s="111">
        <f>SUM(E121)</f>
        <v>1327.23</v>
      </c>
      <c r="F120" s="111">
        <f t="shared" ref="F120:G120" si="39">SUM(F121)</f>
        <v>1327.23</v>
      </c>
      <c r="G120" s="111">
        <f t="shared" si="39"/>
        <v>1327.23</v>
      </c>
      <c r="H120" s="108"/>
    </row>
    <row r="121" spans="1:8" s="60" customFormat="1" ht="30" customHeight="1" x14ac:dyDescent="0.25">
      <c r="A121" s="61"/>
      <c r="B121" s="62">
        <v>32</v>
      </c>
      <c r="C121" s="63"/>
      <c r="D121" s="102" t="s">
        <v>155</v>
      </c>
      <c r="E121" s="111">
        <v>1327.23</v>
      </c>
      <c r="F121" s="111">
        <v>1327.23</v>
      </c>
      <c r="G121" s="112">
        <f>SUM(G122:G126)</f>
        <v>1327.23</v>
      </c>
      <c r="H121" s="112">
        <f t="shared" ref="H121" si="40">SUM(G121/F121*100)</f>
        <v>100</v>
      </c>
    </row>
    <row r="122" spans="1:8" s="34" customFormat="1" ht="30" customHeight="1" x14ac:dyDescent="0.25">
      <c r="A122" s="161">
        <v>3222</v>
      </c>
      <c r="B122" s="162"/>
      <c r="C122" s="163"/>
      <c r="D122" s="103" t="s">
        <v>159</v>
      </c>
      <c r="E122" s="109"/>
      <c r="F122" s="109"/>
      <c r="G122" s="110">
        <v>17.04</v>
      </c>
      <c r="H122" s="107"/>
    </row>
    <row r="123" spans="1:8" s="34" customFormat="1" ht="30" customHeight="1" x14ac:dyDescent="0.25">
      <c r="A123" s="161">
        <v>3224</v>
      </c>
      <c r="B123" s="162"/>
      <c r="C123" s="163"/>
      <c r="D123" s="103" t="s">
        <v>186</v>
      </c>
      <c r="E123" s="109"/>
      <c r="F123" s="109"/>
      <c r="G123" s="110">
        <v>555.44000000000005</v>
      </c>
      <c r="H123" s="107"/>
    </row>
    <row r="124" spans="1:8" s="34" customFormat="1" ht="30" customHeight="1" x14ac:dyDescent="0.25">
      <c r="A124" s="161">
        <v>3225</v>
      </c>
      <c r="B124" s="162"/>
      <c r="C124" s="163"/>
      <c r="D124" s="103" t="s">
        <v>161</v>
      </c>
      <c r="E124" s="109"/>
      <c r="F124" s="109"/>
      <c r="G124" s="110">
        <v>664.75</v>
      </c>
      <c r="H124" s="107"/>
    </row>
    <row r="125" spans="1:8" s="34" customFormat="1" ht="30" customHeight="1" x14ac:dyDescent="0.25">
      <c r="A125" s="161">
        <v>3231</v>
      </c>
      <c r="B125" s="162"/>
      <c r="C125" s="163"/>
      <c r="D125" s="103" t="s">
        <v>163</v>
      </c>
      <c r="E125" s="109"/>
      <c r="F125" s="109"/>
      <c r="G125" s="110">
        <v>90</v>
      </c>
      <c r="H125" s="107"/>
    </row>
    <row r="126" spans="1:8" s="34" customFormat="1" ht="30" customHeight="1" x14ac:dyDescent="0.25">
      <c r="A126" s="161">
        <v>3232</v>
      </c>
      <c r="B126" s="162"/>
      <c r="C126" s="163"/>
      <c r="D126" s="103" t="s">
        <v>164</v>
      </c>
      <c r="E126" s="109"/>
      <c r="F126" s="109"/>
      <c r="G126" s="110">
        <v>0</v>
      </c>
      <c r="H126" s="107"/>
    </row>
    <row r="127" spans="1:8" s="60" customFormat="1" ht="30" customHeight="1" x14ac:dyDescent="0.25">
      <c r="A127" s="155" t="s">
        <v>264</v>
      </c>
      <c r="B127" s="156"/>
      <c r="C127" s="157"/>
      <c r="D127" s="95" t="s">
        <v>265</v>
      </c>
      <c r="E127" s="111">
        <f>SUM(E129)</f>
        <v>401.4</v>
      </c>
      <c r="F127" s="111">
        <f>SUM(F129)</f>
        <v>401.4</v>
      </c>
      <c r="G127" s="111">
        <f>SUM(G129)</f>
        <v>401.4</v>
      </c>
      <c r="H127" s="112">
        <f t="shared" ref="H127" si="41">SUM(G127/F127*100)</f>
        <v>100</v>
      </c>
    </row>
    <row r="128" spans="1:8" s="60" customFormat="1" ht="38.25" x14ac:dyDescent="0.25">
      <c r="A128" s="158" t="s">
        <v>266</v>
      </c>
      <c r="B128" s="159"/>
      <c r="C128" s="160"/>
      <c r="D128" s="96" t="s">
        <v>267</v>
      </c>
      <c r="E128" s="111">
        <f>SUM(E129)</f>
        <v>401.4</v>
      </c>
      <c r="F128" s="111">
        <f t="shared" ref="F128:G128" si="42">SUM(F129)</f>
        <v>401.4</v>
      </c>
      <c r="G128" s="111">
        <f t="shared" si="42"/>
        <v>401.4</v>
      </c>
      <c r="H128" s="108"/>
    </row>
    <row r="129" spans="1:8" s="60" customFormat="1" ht="30" customHeight="1" x14ac:dyDescent="0.25">
      <c r="A129" s="61"/>
      <c r="B129" s="62">
        <v>38</v>
      </c>
      <c r="C129" s="63"/>
      <c r="D129" s="102" t="s">
        <v>187</v>
      </c>
      <c r="E129" s="111">
        <v>401.4</v>
      </c>
      <c r="F129" s="111">
        <v>401.4</v>
      </c>
      <c r="G129" s="112">
        <f>SUM(G130)</f>
        <v>401.4</v>
      </c>
      <c r="H129" s="112">
        <f t="shared" ref="H129" si="43">SUM(G129/F129*100)</f>
        <v>100</v>
      </c>
    </row>
    <row r="130" spans="1:8" s="34" customFormat="1" ht="30" customHeight="1" x14ac:dyDescent="0.25">
      <c r="A130" s="161">
        <v>3812</v>
      </c>
      <c r="B130" s="162"/>
      <c r="C130" s="163"/>
      <c r="D130" s="103" t="s">
        <v>188</v>
      </c>
      <c r="E130" s="109"/>
      <c r="F130" s="109"/>
      <c r="G130" s="110">
        <v>401.4</v>
      </c>
      <c r="H130" s="107"/>
    </row>
    <row r="131" spans="1:8" s="60" customFormat="1" ht="30" customHeight="1" x14ac:dyDescent="0.25">
      <c r="A131" s="155" t="s">
        <v>268</v>
      </c>
      <c r="B131" s="156"/>
      <c r="C131" s="157"/>
      <c r="D131" s="95" t="s">
        <v>269</v>
      </c>
      <c r="E131" s="111">
        <f>SUM(E132)</f>
        <v>1007.2</v>
      </c>
      <c r="F131" s="111">
        <f>SUM(F132)</f>
        <v>1007.2</v>
      </c>
      <c r="G131" s="111">
        <f>SUM(G132)</f>
        <v>1007.2</v>
      </c>
      <c r="H131" s="112">
        <f t="shared" ref="H131:H132" si="44">SUM(G131/F131*100)</f>
        <v>100</v>
      </c>
    </row>
    <row r="132" spans="1:8" s="60" customFormat="1" ht="30" customHeight="1" x14ac:dyDescent="0.25">
      <c r="A132" s="155" t="s">
        <v>270</v>
      </c>
      <c r="B132" s="156"/>
      <c r="C132" s="157"/>
      <c r="D132" s="95" t="s">
        <v>271</v>
      </c>
      <c r="E132" s="111">
        <f>SUM(E134)</f>
        <v>1007.2</v>
      </c>
      <c r="F132" s="111">
        <f>SUM(F134)</f>
        <v>1007.2</v>
      </c>
      <c r="G132" s="111">
        <f>SUM(G134)</f>
        <v>1007.2</v>
      </c>
      <c r="H132" s="112">
        <f t="shared" si="44"/>
        <v>100</v>
      </c>
    </row>
    <row r="133" spans="1:8" s="60" customFormat="1" ht="30" customHeight="1" x14ac:dyDescent="0.25">
      <c r="A133" s="158" t="s">
        <v>224</v>
      </c>
      <c r="B133" s="159"/>
      <c r="C133" s="160"/>
      <c r="D133" s="96" t="s">
        <v>225</v>
      </c>
      <c r="E133" s="111">
        <f>SUM(E134)</f>
        <v>1007.2</v>
      </c>
      <c r="F133" s="111">
        <f t="shared" ref="F133:G133" si="45">SUM(F134)</f>
        <v>1007.2</v>
      </c>
      <c r="G133" s="111">
        <f t="shared" si="45"/>
        <v>1007.2</v>
      </c>
      <c r="H133" s="108"/>
    </row>
    <row r="134" spans="1:8" s="60" customFormat="1" ht="30" customHeight="1" x14ac:dyDescent="0.25">
      <c r="A134" s="61"/>
      <c r="B134" s="62">
        <v>32</v>
      </c>
      <c r="C134" s="63"/>
      <c r="D134" s="102" t="s">
        <v>155</v>
      </c>
      <c r="E134" s="111">
        <v>1007.2</v>
      </c>
      <c r="F134" s="111">
        <v>1007.2</v>
      </c>
      <c r="G134" s="112">
        <f>SUM(G135)</f>
        <v>1007.2</v>
      </c>
      <c r="H134" s="112">
        <f t="shared" ref="H134" si="46">SUM(G134/F134*100)</f>
        <v>100</v>
      </c>
    </row>
    <row r="135" spans="1:8" s="60" customFormat="1" ht="30" customHeight="1" x14ac:dyDescent="0.25">
      <c r="A135" s="161">
        <v>3232</v>
      </c>
      <c r="B135" s="162"/>
      <c r="C135" s="163"/>
      <c r="D135" s="103" t="s">
        <v>164</v>
      </c>
      <c r="E135" s="111"/>
      <c r="F135" s="111"/>
      <c r="G135" s="110">
        <v>1007.2</v>
      </c>
      <c r="H135" s="108"/>
    </row>
    <row r="136" spans="1:8" s="60" customFormat="1" ht="30" customHeight="1" x14ac:dyDescent="0.25">
      <c r="A136" s="155" t="s">
        <v>286</v>
      </c>
      <c r="B136" s="156"/>
      <c r="C136" s="157"/>
      <c r="D136" s="106" t="s">
        <v>287</v>
      </c>
      <c r="E136" s="111">
        <f>SUM(E137)</f>
        <v>600</v>
      </c>
      <c r="F136" s="111">
        <f>SUM(F137)</f>
        <v>600</v>
      </c>
      <c r="G136" s="111">
        <f>SUM(G137)</f>
        <v>600</v>
      </c>
      <c r="H136" s="112">
        <f t="shared" ref="H136:H137" si="47">SUM(G136/F136*100)</f>
        <v>100</v>
      </c>
    </row>
    <row r="137" spans="1:8" s="60" customFormat="1" ht="30" customHeight="1" x14ac:dyDescent="0.25">
      <c r="A137" s="155" t="s">
        <v>288</v>
      </c>
      <c r="B137" s="156"/>
      <c r="C137" s="157"/>
      <c r="D137" s="106" t="s">
        <v>289</v>
      </c>
      <c r="E137" s="111">
        <f>SUM(E139)</f>
        <v>600</v>
      </c>
      <c r="F137" s="111">
        <f>SUM(F139)</f>
        <v>600</v>
      </c>
      <c r="G137" s="111">
        <f>SUM(G139)</f>
        <v>600</v>
      </c>
      <c r="H137" s="112">
        <f t="shared" si="47"/>
        <v>100</v>
      </c>
    </row>
    <row r="138" spans="1:8" s="60" customFormat="1" ht="30" customHeight="1" x14ac:dyDescent="0.25">
      <c r="A138" s="158" t="s">
        <v>290</v>
      </c>
      <c r="B138" s="159"/>
      <c r="C138" s="160"/>
      <c r="D138" s="105" t="s">
        <v>291</v>
      </c>
      <c r="E138" s="111">
        <f>SUM(E139)</f>
        <v>600</v>
      </c>
      <c r="F138" s="111">
        <f t="shared" ref="F138:G138" si="48">SUM(F139)</f>
        <v>600</v>
      </c>
      <c r="G138" s="111">
        <f t="shared" si="48"/>
        <v>600</v>
      </c>
      <c r="H138" s="108"/>
    </row>
    <row r="139" spans="1:8" s="60" customFormat="1" ht="30" customHeight="1" x14ac:dyDescent="0.25">
      <c r="A139" s="113"/>
      <c r="B139" s="119">
        <v>41</v>
      </c>
      <c r="C139" s="118"/>
      <c r="D139" s="102" t="s">
        <v>292</v>
      </c>
      <c r="E139" s="111">
        <v>600</v>
      </c>
      <c r="F139" s="111">
        <v>600</v>
      </c>
      <c r="G139" s="112">
        <f>SUM(G140)</f>
        <v>600</v>
      </c>
      <c r="H139" s="112">
        <f t="shared" ref="H139" si="49">SUM(G139/F139*100)</f>
        <v>100</v>
      </c>
    </row>
    <row r="140" spans="1:8" s="60" customFormat="1" ht="30" customHeight="1" x14ac:dyDescent="0.25">
      <c r="A140" s="161">
        <v>4126</v>
      </c>
      <c r="B140" s="162"/>
      <c r="C140" s="163"/>
      <c r="D140" s="101" t="s">
        <v>293</v>
      </c>
      <c r="E140" s="111"/>
      <c r="F140" s="111"/>
      <c r="G140" s="112">
        <v>600</v>
      </c>
      <c r="H140" s="108"/>
    </row>
    <row r="141" spans="1:8" s="60" customFormat="1" ht="30" customHeight="1" x14ac:dyDescent="0.25">
      <c r="A141" s="155" t="s">
        <v>272</v>
      </c>
      <c r="B141" s="156"/>
      <c r="C141" s="157"/>
      <c r="D141" s="95" t="s">
        <v>273</v>
      </c>
      <c r="E141" s="111">
        <f>SUM(E142,E150,E160)</f>
        <v>16229.77</v>
      </c>
      <c r="F141" s="111">
        <f>SUM(F142,F150,F160)</f>
        <v>16229.77</v>
      </c>
      <c r="G141" s="111">
        <f>SUM(G142,G150,G160)</f>
        <v>7231.7</v>
      </c>
      <c r="H141" s="112">
        <f t="shared" ref="H141:H142" si="50">SUM(G141/F141*100)</f>
        <v>44.558240813024454</v>
      </c>
    </row>
    <row r="142" spans="1:8" s="60" customFormat="1" ht="30" customHeight="1" x14ac:dyDescent="0.25">
      <c r="A142" s="155" t="s">
        <v>274</v>
      </c>
      <c r="B142" s="156"/>
      <c r="C142" s="157"/>
      <c r="D142" s="95" t="s">
        <v>275</v>
      </c>
      <c r="E142" s="111">
        <f>SUM(E144,E148)</f>
        <v>14182.77</v>
      </c>
      <c r="F142" s="111">
        <f>SUM(F144,F148)</f>
        <v>14182.77</v>
      </c>
      <c r="G142" s="111">
        <f>SUM(G144,G148)</f>
        <v>6369.12</v>
      </c>
      <c r="H142" s="112">
        <f t="shared" si="50"/>
        <v>44.907447557846595</v>
      </c>
    </row>
    <row r="143" spans="1:8" s="60" customFormat="1" ht="30" customHeight="1" x14ac:dyDescent="0.25">
      <c r="A143" s="158" t="s">
        <v>232</v>
      </c>
      <c r="B143" s="159"/>
      <c r="C143" s="160"/>
      <c r="D143" s="96" t="s">
        <v>233</v>
      </c>
      <c r="E143" s="111">
        <f>SUM(E144)</f>
        <v>10282.77</v>
      </c>
      <c r="F143" s="111">
        <f t="shared" ref="F143:G143" si="51">SUM(F144)</f>
        <v>10282.77</v>
      </c>
      <c r="G143" s="111">
        <f t="shared" si="51"/>
        <v>2469.12</v>
      </c>
      <c r="H143" s="108"/>
    </row>
    <row r="144" spans="1:8" s="60" customFormat="1" ht="30" customHeight="1" x14ac:dyDescent="0.25">
      <c r="A144" s="64"/>
      <c r="B144" s="65">
        <v>42</v>
      </c>
      <c r="C144" s="66"/>
      <c r="D144" s="102" t="s">
        <v>189</v>
      </c>
      <c r="E144" s="111">
        <v>10282.77</v>
      </c>
      <c r="F144" s="111">
        <v>10282.77</v>
      </c>
      <c r="G144" s="112">
        <f>SUM(G145:G146)</f>
        <v>2469.12</v>
      </c>
      <c r="H144" s="112">
        <f t="shared" ref="H144" si="52">SUM(G144/F144*100)</f>
        <v>24.012206827537714</v>
      </c>
    </row>
    <row r="145" spans="1:8" s="34" customFormat="1" ht="30" customHeight="1" x14ac:dyDescent="0.25">
      <c r="A145" s="161">
        <v>4221</v>
      </c>
      <c r="B145" s="162"/>
      <c r="C145" s="163"/>
      <c r="D145" s="103" t="s">
        <v>190</v>
      </c>
      <c r="E145" s="109"/>
      <c r="F145" s="109"/>
      <c r="G145" s="110">
        <v>2018</v>
      </c>
      <c r="H145" s="107"/>
    </row>
    <row r="146" spans="1:8" s="34" customFormat="1" ht="30" customHeight="1" x14ac:dyDescent="0.25">
      <c r="A146" s="161">
        <v>4227</v>
      </c>
      <c r="B146" s="162"/>
      <c r="C146" s="163"/>
      <c r="D146" s="103" t="s">
        <v>191</v>
      </c>
      <c r="E146" s="109"/>
      <c r="F146" s="109"/>
      <c r="G146" s="110">
        <v>451.12</v>
      </c>
      <c r="H146" s="107"/>
    </row>
    <row r="147" spans="1:8" s="60" customFormat="1" ht="30" customHeight="1" x14ac:dyDescent="0.25">
      <c r="A147" s="158" t="s">
        <v>234</v>
      </c>
      <c r="B147" s="159"/>
      <c r="C147" s="160"/>
      <c r="D147" s="96" t="s">
        <v>235</v>
      </c>
      <c r="E147" s="111">
        <f>SUM(E148)</f>
        <v>3900</v>
      </c>
      <c r="F147" s="111">
        <f t="shared" ref="F147:G147" si="53">SUM(F148)</f>
        <v>3900</v>
      </c>
      <c r="G147" s="111">
        <f t="shared" si="53"/>
        <v>3900</v>
      </c>
      <c r="H147" s="108"/>
    </row>
    <row r="148" spans="1:8" s="60" customFormat="1" ht="30" customHeight="1" x14ac:dyDescent="0.25">
      <c r="A148" s="64"/>
      <c r="B148" s="65">
        <v>42</v>
      </c>
      <c r="C148" s="66"/>
      <c r="D148" s="102" t="s">
        <v>189</v>
      </c>
      <c r="E148" s="111">
        <v>3900</v>
      </c>
      <c r="F148" s="111">
        <v>3900</v>
      </c>
      <c r="G148" s="112">
        <f>SUM(G149)</f>
        <v>3900</v>
      </c>
      <c r="H148" s="112">
        <f t="shared" ref="H148" si="54">SUM(G148/F148*100)</f>
        <v>100</v>
      </c>
    </row>
    <row r="149" spans="1:8" s="34" customFormat="1" ht="30" customHeight="1" x14ac:dyDescent="0.25">
      <c r="A149" s="161">
        <v>4221</v>
      </c>
      <c r="B149" s="162"/>
      <c r="C149" s="163"/>
      <c r="D149" s="103" t="s">
        <v>190</v>
      </c>
      <c r="E149" s="109"/>
      <c r="F149" s="109"/>
      <c r="G149" s="110">
        <v>3900</v>
      </c>
      <c r="H149" s="107"/>
    </row>
    <row r="150" spans="1:8" s="60" customFormat="1" ht="30" customHeight="1" x14ac:dyDescent="0.25">
      <c r="A150" s="155" t="s">
        <v>276</v>
      </c>
      <c r="B150" s="156"/>
      <c r="C150" s="157"/>
      <c r="D150" s="95" t="s">
        <v>277</v>
      </c>
      <c r="E150" s="111">
        <f>SUM(E152,E155,E158)</f>
        <v>1717</v>
      </c>
      <c r="F150" s="111">
        <f>SUM(F152,F155,F158)</f>
        <v>1717</v>
      </c>
      <c r="G150" s="111">
        <f>SUM(G152,G155,G158)</f>
        <v>532.57999999999993</v>
      </c>
      <c r="H150" s="112">
        <f t="shared" ref="H150:H152" si="55">SUM(G150/F150*100)</f>
        <v>31.018054746651131</v>
      </c>
    </row>
    <row r="151" spans="1:8" s="60" customFormat="1" ht="30" customHeight="1" x14ac:dyDescent="0.25">
      <c r="A151" s="158" t="s">
        <v>232</v>
      </c>
      <c r="B151" s="159"/>
      <c r="C151" s="160"/>
      <c r="D151" s="96" t="s">
        <v>233</v>
      </c>
      <c r="E151" s="111">
        <f>SUM(E152)</f>
        <v>1000</v>
      </c>
      <c r="F151" s="111">
        <f t="shared" ref="F151:G151" si="56">SUM(F152)</f>
        <v>1000</v>
      </c>
      <c r="G151" s="111">
        <f t="shared" si="56"/>
        <v>26.13</v>
      </c>
      <c r="H151" s="108"/>
    </row>
    <row r="152" spans="1:8" s="60" customFormat="1" ht="30" customHeight="1" x14ac:dyDescent="0.25">
      <c r="A152" s="64"/>
      <c r="B152" s="65">
        <v>42</v>
      </c>
      <c r="C152" s="66"/>
      <c r="D152" s="102" t="s">
        <v>189</v>
      </c>
      <c r="E152" s="111">
        <v>1000</v>
      </c>
      <c r="F152" s="111">
        <v>1000</v>
      </c>
      <c r="G152" s="112">
        <f>SUM(G153)</f>
        <v>26.13</v>
      </c>
      <c r="H152" s="112">
        <f t="shared" si="55"/>
        <v>2.613</v>
      </c>
    </row>
    <row r="153" spans="1:8" s="34" customFormat="1" ht="30" customHeight="1" x14ac:dyDescent="0.25">
      <c r="A153" s="161">
        <v>4241</v>
      </c>
      <c r="B153" s="162"/>
      <c r="C153" s="163"/>
      <c r="D153" s="103" t="s">
        <v>192</v>
      </c>
      <c r="E153" s="109"/>
      <c r="F153" s="109"/>
      <c r="G153" s="110">
        <v>26.13</v>
      </c>
      <c r="H153" s="107"/>
    </row>
    <row r="154" spans="1:8" s="60" customFormat="1" ht="30" customHeight="1" x14ac:dyDescent="0.25">
      <c r="A154" s="158" t="s">
        <v>238</v>
      </c>
      <c r="B154" s="159"/>
      <c r="C154" s="160"/>
      <c r="D154" s="96" t="s">
        <v>239</v>
      </c>
      <c r="E154" s="111">
        <f>SUM(E155)</f>
        <v>425</v>
      </c>
      <c r="F154" s="111">
        <f t="shared" ref="F154:G154" si="57">SUM(F155)</f>
        <v>425</v>
      </c>
      <c r="G154" s="111">
        <f t="shared" si="57"/>
        <v>371</v>
      </c>
      <c r="H154" s="108"/>
    </row>
    <row r="155" spans="1:8" s="60" customFormat="1" ht="30" customHeight="1" x14ac:dyDescent="0.25">
      <c r="A155" s="64"/>
      <c r="B155" s="65">
        <v>42</v>
      </c>
      <c r="C155" s="66"/>
      <c r="D155" s="102" t="s">
        <v>189</v>
      </c>
      <c r="E155" s="111">
        <v>425</v>
      </c>
      <c r="F155" s="111">
        <v>425</v>
      </c>
      <c r="G155" s="112">
        <f>SUM(G156)</f>
        <v>371</v>
      </c>
      <c r="H155" s="112">
        <f t="shared" ref="H155" si="58">SUM(G155/F155*100)</f>
        <v>87.294117647058826</v>
      </c>
    </row>
    <row r="156" spans="1:8" s="34" customFormat="1" ht="30" customHeight="1" x14ac:dyDescent="0.25">
      <c r="A156" s="161">
        <v>4241</v>
      </c>
      <c r="B156" s="162"/>
      <c r="C156" s="163"/>
      <c r="D156" s="103" t="s">
        <v>192</v>
      </c>
      <c r="E156" s="109"/>
      <c r="F156" s="109"/>
      <c r="G156" s="110">
        <v>371</v>
      </c>
      <c r="H156" s="107"/>
    </row>
    <row r="157" spans="1:8" s="60" customFormat="1" ht="30" customHeight="1" x14ac:dyDescent="0.25">
      <c r="A157" s="158" t="s">
        <v>234</v>
      </c>
      <c r="B157" s="159"/>
      <c r="C157" s="160"/>
      <c r="D157" s="96" t="s">
        <v>235</v>
      </c>
      <c r="E157" s="111">
        <f>SUM(E158)</f>
        <v>292</v>
      </c>
      <c r="F157" s="111">
        <f t="shared" ref="F157:G157" si="59">SUM(F158)</f>
        <v>292</v>
      </c>
      <c r="G157" s="111">
        <f t="shared" si="59"/>
        <v>135.44999999999999</v>
      </c>
      <c r="H157" s="108"/>
    </row>
    <row r="158" spans="1:8" s="60" customFormat="1" ht="30" customHeight="1" x14ac:dyDescent="0.25">
      <c r="A158" s="64"/>
      <c r="B158" s="65">
        <v>42</v>
      </c>
      <c r="C158" s="66"/>
      <c r="D158" s="102" t="s">
        <v>189</v>
      </c>
      <c r="E158" s="111">
        <v>292</v>
      </c>
      <c r="F158" s="111">
        <v>292</v>
      </c>
      <c r="G158" s="112">
        <f>SUM(G159)</f>
        <v>135.44999999999999</v>
      </c>
      <c r="H158" s="112">
        <f t="shared" ref="H158" si="60">SUM(G158/F158*100)</f>
        <v>46.386986301369859</v>
      </c>
    </row>
    <row r="159" spans="1:8" s="34" customFormat="1" ht="30" customHeight="1" x14ac:dyDescent="0.25">
      <c r="A159" s="161">
        <v>4241</v>
      </c>
      <c r="B159" s="162"/>
      <c r="C159" s="163"/>
      <c r="D159" s="103" t="s">
        <v>192</v>
      </c>
      <c r="E159" s="109"/>
      <c r="F159" s="109"/>
      <c r="G159" s="110">
        <v>135.44999999999999</v>
      </c>
      <c r="H159" s="107"/>
    </row>
    <row r="160" spans="1:8" s="60" customFormat="1" ht="30" customHeight="1" x14ac:dyDescent="0.25">
      <c r="A160" s="155" t="s">
        <v>278</v>
      </c>
      <c r="B160" s="156"/>
      <c r="C160" s="157"/>
      <c r="D160" s="95" t="s">
        <v>279</v>
      </c>
      <c r="E160" s="111">
        <f>SUM(E162)</f>
        <v>330</v>
      </c>
      <c r="F160" s="111">
        <f>SUM(F162)</f>
        <v>330</v>
      </c>
      <c r="G160" s="111">
        <f>SUM(G162)</f>
        <v>330</v>
      </c>
      <c r="H160" s="112">
        <f t="shared" ref="H160" si="61">SUM(G160/F160*100)</f>
        <v>100</v>
      </c>
    </row>
    <row r="161" spans="1:8" s="60" customFormat="1" ht="30" customHeight="1" x14ac:dyDescent="0.25">
      <c r="A161" s="158" t="s">
        <v>262</v>
      </c>
      <c r="B161" s="159"/>
      <c r="C161" s="160"/>
      <c r="D161" s="101" t="s">
        <v>263</v>
      </c>
      <c r="E161" s="111">
        <f>SUM(E162)</f>
        <v>330</v>
      </c>
      <c r="F161" s="111">
        <f t="shared" ref="F161:G161" si="62">SUM(F162)</f>
        <v>330</v>
      </c>
      <c r="G161" s="111">
        <f t="shared" si="62"/>
        <v>330</v>
      </c>
      <c r="H161" s="108"/>
    </row>
    <row r="162" spans="1:8" s="60" customFormat="1" ht="30" customHeight="1" x14ac:dyDescent="0.25">
      <c r="A162" s="64"/>
      <c r="B162" s="65">
        <v>42</v>
      </c>
      <c r="C162" s="66"/>
      <c r="D162" s="102" t="s">
        <v>189</v>
      </c>
      <c r="E162" s="111">
        <v>330</v>
      </c>
      <c r="F162" s="111">
        <v>330</v>
      </c>
      <c r="G162" s="112">
        <f>SUM(G163)</f>
        <v>330</v>
      </c>
      <c r="H162" s="112">
        <f t="shared" ref="H162" si="63">SUM(G162/F162*100)</f>
        <v>100</v>
      </c>
    </row>
    <row r="163" spans="1:8" s="34" customFormat="1" ht="30" customHeight="1" x14ac:dyDescent="0.25">
      <c r="A163" s="161">
        <v>4241</v>
      </c>
      <c r="B163" s="162"/>
      <c r="C163" s="163"/>
      <c r="D163" s="103" t="s">
        <v>192</v>
      </c>
      <c r="E163" s="109"/>
      <c r="F163" s="109"/>
      <c r="G163" s="110">
        <v>330</v>
      </c>
      <c r="H163" s="107"/>
    </row>
    <row r="164" spans="1:8" s="60" customFormat="1" ht="30" customHeight="1" x14ac:dyDescent="0.25">
      <c r="A164" s="155" t="s">
        <v>280</v>
      </c>
      <c r="B164" s="156"/>
      <c r="C164" s="157"/>
      <c r="D164" s="95" t="s">
        <v>193</v>
      </c>
      <c r="E164" s="111">
        <f>SUM(E165)</f>
        <v>6504.57</v>
      </c>
      <c r="F164" s="111">
        <f>SUM(F165)</f>
        <v>6504.57</v>
      </c>
      <c r="G164" s="111">
        <f>SUM(G165)</f>
        <v>6504.57</v>
      </c>
      <c r="H164" s="112">
        <f t="shared" ref="H164:H165" si="64">SUM(G164/F164*100)</f>
        <v>100</v>
      </c>
    </row>
    <row r="165" spans="1:8" s="60" customFormat="1" ht="30" customHeight="1" x14ac:dyDescent="0.25">
      <c r="A165" s="155" t="s">
        <v>281</v>
      </c>
      <c r="B165" s="156"/>
      <c r="C165" s="157"/>
      <c r="D165" s="95" t="s">
        <v>282</v>
      </c>
      <c r="E165" s="111">
        <f>SUM(E167,E172)</f>
        <v>6504.57</v>
      </c>
      <c r="F165" s="111">
        <f>SUM(F167,F172)</f>
        <v>6504.57</v>
      </c>
      <c r="G165" s="111">
        <f>SUM(G167,G172)</f>
        <v>6504.57</v>
      </c>
      <c r="H165" s="112">
        <f t="shared" si="64"/>
        <v>100</v>
      </c>
    </row>
    <row r="166" spans="1:8" s="60" customFormat="1" ht="30" customHeight="1" x14ac:dyDescent="0.25">
      <c r="A166" s="158" t="s">
        <v>262</v>
      </c>
      <c r="B166" s="159"/>
      <c r="C166" s="160"/>
      <c r="D166" s="96" t="s">
        <v>263</v>
      </c>
      <c r="E166" s="111">
        <f>SUM(E167)</f>
        <v>2212.5700000000002</v>
      </c>
      <c r="F166" s="111">
        <f t="shared" ref="F166:G166" si="65">SUM(F167)</f>
        <v>2212.5700000000002</v>
      </c>
      <c r="G166" s="111">
        <f t="shared" si="65"/>
        <v>2212.5700000000002</v>
      </c>
      <c r="H166" s="108"/>
    </row>
    <row r="167" spans="1:8" s="60" customFormat="1" ht="30" customHeight="1" x14ac:dyDescent="0.25">
      <c r="A167" s="64"/>
      <c r="B167" s="65">
        <v>31</v>
      </c>
      <c r="C167" s="66"/>
      <c r="D167" s="102" t="s">
        <v>182</v>
      </c>
      <c r="E167" s="111">
        <v>2212.5700000000002</v>
      </c>
      <c r="F167" s="111">
        <v>2212.5700000000002</v>
      </c>
      <c r="G167" s="112">
        <f>SUM(G168:G170)</f>
        <v>2212.5700000000002</v>
      </c>
      <c r="H167" s="112">
        <f t="shared" ref="H167" si="66">SUM(G167/F167*100)</f>
        <v>100</v>
      </c>
    </row>
    <row r="168" spans="1:8" s="34" customFormat="1" ht="30" customHeight="1" x14ac:dyDescent="0.25">
      <c r="A168" s="161">
        <v>3111</v>
      </c>
      <c r="B168" s="162"/>
      <c r="C168" s="163"/>
      <c r="D168" s="103" t="s">
        <v>183</v>
      </c>
      <c r="E168" s="109"/>
      <c r="F168" s="109"/>
      <c r="G168" s="110">
        <v>1641.69</v>
      </c>
      <c r="H168" s="107"/>
    </row>
    <row r="169" spans="1:8" s="34" customFormat="1" ht="30" customHeight="1" x14ac:dyDescent="0.25">
      <c r="A169" s="161">
        <v>3121</v>
      </c>
      <c r="B169" s="162"/>
      <c r="C169" s="163"/>
      <c r="D169" s="103" t="s">
        <v>184</v>
      </c>
      <c r="E169" s="109"/>
      <c r="F169" s="109"/>
      <c r="G169" s="110">
        <v>300</v>
      </c>
      <c r="H169" s="107"/>
    </row>
    <row r="170" spans="1:8" s="34" customFormat="1" ht="30" customHeight="1" x14ac:dyDescent="0.25">
      <c r="A170" s="161">
        <v>3132</v>
      </c>
      <c r="B170" s="162"/>
      <c r="C170" s="163"/>
      <c r="D170" s="103" t="s">
        <v>185</v>
      </c>
      <c r="E170" s="109"/>
      <c r="F170" s="109"/>
      <c r="G170" s="110">
        <v>270.88</v>
      </c>
      <c r="H170" s="107"/>
    </row>
    <row r="171" spans="1:8" s="60" customFormat="1" ht="30" customHeight="1" x14ac:dyDescent="0.25">
      <c r="A171" s="158" t="s">
        <v>283</v>
      </c>
      <c r="B171" s="159"/>
      <c r="C171" s="160"/>
      <c r="D171" s="96" t="s">
        <v>284</v>
      </c>
      <c r="E171" s="111">
        <f>SUM(E172)</f>
        <v>4292</v>
      </c>
      <c r="F171" s="111">
        <f t="shared" ref="F171:G171" si="67">SUM(F172)</f>
        <v>4292</v>
      </c>
      <c r="G171" s="111">
        <f t="shared" si="67"/>
        <v>4292</v>
      </c>
      <c r="H171" s="108"/>
    </row>
    <row r="172" spans="1:8" s="60" customFormat="1" ht="30" customHeight="1" x14ac:dyDescent="0.25">
      <c r="A172" s="64"/>
      <c r="B172" s="65">
        <v>31</v>
      </c>
      <c r="C172" s="66"/>
      <c r="D172" s="102" t="s">
        <v>182</v>
      </c>
      <c r="E172" s="111">
        <v>4292</v>
      </c>
      <c r="F172" s="111">
        <v>4292</v>
      </c>
      <c r="G172" s="112">
        <f>SUM(G173:G174)</f>
        <v>4292</v>
      </c>
      <c r="H172" s="112">
        <f t="shared" ref="H172" si="68">SUM(G172/F172*100)</f>
        <v>100</v>
      </c>
    </row>
    <row r="173" spans="1:8" s="34" customFormat="1" ht="30" customHeight="1" x14ac:dyDescent="0.25">
      <c r="A173" s="161">
        <v>3111</v>
      </c>
      <c r="B173" s="162"/>
      <c r="C173" s="163"/>
      <c r="D173" s="103" t="s">
        <v>183</v>
      </c>
      <c r="E173" s="109"/>
      <c r="F173" s="109"/>
      <c r="G173" s="110">
        <v>3684.12</v>
      </c>
      <c r="H173" s="107"/>
    </row>
    <row r="174" spans="1:8" s="34" customFormat="1" ht="30" customHeight="1" x14ac:dyDescent="0.25">
      <c r="A174" s="161">
        <v>3132</v>
      </c>
      <c r="B174" s="162"/>
      <c r="C174" s="163"/>
      <c r="D174" s="103" t="s">
        <v>185</v>
      </c>
      <c r="E174" s="109"/>
      <c r="F174" s="109"/>
      <c r="G174" s="110">
        <v>607.88</v>
      </c>
      <c r="H174" s="107"/>
    </row>
    <row r="176" spans="1:8" ht="15" customHeight="1" x14ac:dyDescent="0.25">
      <c r="A176" s="121" t="s">
        <v>294</v>
      </c>
      <c r="D176"/>
      <c r="G176" s="124" t="s">
        <v>296</v>
      </c>
      <c r="H176" s="124"/>
    </row>
    <row r="177" spans="1:7" x14ac:dyDescent="0.25">
      <c r="A177" s="120" t="s">
        <v>303</v>
      </c>
      <c r="D177"/>
      <c r="G177" s="122" t="s">
        <v>297</v>
      </c>
    </row>
    <row r="178" spans="1:7" ht="15" customHeight="1" x14ac:dyDescent="0.25">
      <c r="A178" s="123" t="s">
        <v>304</v>
      </c>
      <c r="D178"/>
    </row>
  </sheetData>
  <mergeCells count="143">
    <mergeCell ref="A140:C140"/>
    <mergeCell ref="A126:C126"/>
    <mergeCell ref="A127:C127"/>
    <mergeCell ref="A128:C128"/>
    <mergeCell ref="A47:C47"/>
    <mergeCell ref="A66:C66"/>
    <mergeCell ref="A62:C62"/>
    <mergeCell ref="A52:C52"/>
    <mergeCell ref="A53:C53"/>
    <mergeCell ref="A54:C54"/>
    <mergeCell ref="A55:C55"/>
    <mergeCell ref="A56:C56"/>
    <mergeCell ref="A57:C57"/>
    <mergeCell ref="A58:C58"/>
    <mergeCell ref="A59:C59"/>
    <mergeCell ref="A122:C122"/>
    <mergeCell ref="A123:C123"/>
    <mergeCell ref="A124:C124"/>
    <mergeCell ref="A125:C125"/>
    <mergeCell ref="A120:C120"/>
    <mergeCell ref="A104:C104"/>
    <mergeCell ref="A105:C105"/>
    <mergeCell ref="A119:C119"/>
    <mergeCell ref="A115:C115"/>
    <mergeCell ref="A116:C116"/>
    <mergeCell ref="A118:C118"/>
    <mergeCell ref="A111:C111"/>
    <mergeCell ref="A112:C112"/>
    <mergeCell ref="A113:C113"/>
    <mergeCell ref="A114:C114"/>
    <mergeCell ref="A102:C102"/>
    <mergeCell ref="A93:C93"/>
    <mergeCell ref="A94:C94"/>
    <mergeCell ref="A95:C95"/>
    <mergeCell ref="A96:C96"/>
    <mergeCell ref="A97:C97"/>
    <mergeCell ref="A108:C108"/>
    <mergeCell ref="A109:C109"/>
    <mergeCell ref="A106:C106"/>
    <mergeCell ref="A107:C107"/>
    <mergeCell ref="A89:C89"/>
    <mergeCell ref="A91:C91"/>
    <mergeCell ref="A92:C92"/>
    <mergeCell ref="A83:C83"/>
    <mergeCell ref="A85:C85"/>
    <mergeCell ref="A87:C87"/>
    <mergeCell ref="A98:C98"/>
    <mergeCell ref="A100:C100"/>
    <mergeCell ref="A101:C101"/>
    <mergeCell ref="A78:C78"/>
    <mergeCell ref="A80:C80"/>
    <mergeCell ref="A81:C81"/>
    <mergeCell ref="A82:C82"/>
    <mergeCell ref="A73:C73"/>
    <mergeCell ref="A74:C74"/>
    <mergeCell ref="A76:C76"/>
    <mergeCell ref="A77:C77"/>
    <mergeCell ref="A88:C88"/>
    <mergeCell ref="A40:C40"/>
    <mergeCell ref="A69:C69"/>
    <mergeCell ref="A70:C70"/>
    <mergeCell ref="A71:C71"/>
    <mergeCell ref="A72:C72"/>
    <mergeCell ref="A48:C48"/>
    <mergeCell ref="A50:C50"/>
    <mergeCell ref="A51:C51"/>
    <mergeCell ref="A67:C67"/>
    <mergeCell ref="A60:C60"/>
    <mergeCell ref="A61:C61"/>
    <mergeCell ref="A63:C63"/>
    <mergeCell ref="A64:C64"/>
    <mergeCell ref="A39:C39"/>
    <mergeCell ref="A170:C170"/>
    <mergeCell ref="A146:C146"/>
    <mergeCell ref="A130:C130"/>
    <mergeCell ref="A9:C9"/>
    <mergeCell ref="A10:C10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1:C141"/>
    <mergeCell ref="A142:C142"/>
    <mergeCell ref="A143:C143"/>
    <mergeCell ref="A31:C31"/>
    <mergeCell ref="A33:C33"/>
    <mergeCell ref="A34:C34"/>
    <mergeCell ref="A145:C145"/>
    <mergeCell ref="A2:H2"/>
    <mergeCell ref="A11:C11"/>
    <mergeCell ref="A13:C13"/>
    <mergeCell ref="A4:H4"/>
    <mergeCell ref="A6:D6"/>
    <mergeCell ref="A7:D7"/>
    <mergeCell ref="A8:C8"/>
    <mergeCell ref="A135:C135"/>
    <mergeCell ref="A133:C133"/>
    <mergeCell ref="A131:C131"/>
    <mergeCell ref="A132:C132"/>
    <mergeCell ref="A35:C35"/>
    <mergeCell ref="A26:C26"/>
    <mergeCell ref="A27:C27"/>
    <mergeCell ref="A28:C28"/>
    <mergeCell ref="A29:C29"/>
    <mergeCell ref="A30:C30"/>
    <mergeCell ref="A41:C41"/>
    <mergeCell ref="A42:C42"/>
    <mergeCell ref="A43:C43"/>
    <mergeCell ref="A45:C45"/>
    <mergeCell ref="A37:C37"/>
    <mergeCell ref="A38:C38"/>
    <mergeCell ref="G176:H176"/>
    <mergeCell ref="A136:C136"/>
    <mergeCell ref="A137:C137"/>
    <mergeCell ref="A138:C138"/>
    <mergeCell ref="A169:C169"/>
    <mergeCell ref="A171:C171"/>
    <mergeCell ref="A173:C173"/>
    <mergeCell ref="A174:C174"/>
    <mergeCell ref="A164:C164"/>
    <mergeCell ref="A165:C165"/>
    <mergeCell ref="A166:C166"/>
    <mergeCell ref="A168:C168"/>
    <mergeCell ref="A157:C157"/>
    <mergeCell ref="A159:C159"/>
    <mergeCell ref="A154:C154"/>
    <mergeCell ref="A156:C156"/>
    <mergeCell ref="A161:C161"/>
    <mergeCell ref="A163:C163"/>
    <mergeCell ref="A147:C147"/>
    <mergeCell ref="A149:C149"/>
    <mergeCell ref="A150:C150"/>
    <mergeCell ref="A160:C160"/>
    <mergeCell ref="A151:C151"/>
    <mergeCell ref="A153:C153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spuid</cp:lastModifiedBy>
  <cp:lastPrinted>2024-03-21T11:24:05Z</cp:lastPrinted>
  <dcterms:created xsi:type="dcterms:W3CDTF">2022-08-12T12:51:27Z</dcterms:created>
  <dcterms:modified xsi:type="dcterms:W3CDTF">2024-03-21T11:27:19Z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