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460" activeTab="0"/>
  </bookViews>
  <sheets>
    <sheet name="SAŽETAK" sheetId="1" r:id="rId1"/>
    <sheet name="OPĆI DIO-PRIHODI" sheetId="2" r:id="rId2"/>
    <sheet name="OPĆI DIO-RASHODI" sheetId="3" r:id="rId3"/>
    <sheet name="POSEBNI DIO" sheetId="4" r:id="rId4"/>
  </sheets>
  <definedNames>
    <definedName name="_GoBack" localSheetId="2">'OPĆI DIO-RASHODI'!#REF!</definedName>
    <definedName name="_xlnm.Print_Area" localSheetId="2">'OPĆI DIO-RASHODI'!$A$1:$G$75</definedName>
    <definedName name="_xlnm.Print_Area" localSheetId="3">'POSEBNI DIO'!$A$1:$I$233</definedName>
  </definedNames>
  <calcPr fullCalcOnLoad="1"/>
</workbook>
</file>

<file path=xl/sharedStrings.xml><?xml version="1.0" encoding="utf-8"?>
<sst xmlns="http://schemas.openxmlformats.org/spreadsheetml/2006/main" count="578" uniqueCount="296">
  <si>
    <t>BROJČANA OZNAKA I NAZIV</t>
  </si>
  <si>
    <t>1</t>
  </si>
  <si>
    <t xml:space="preserve">Program: </t>
  </si>
  <si>
    <t xml:space="preserve">AKTIVNOST: </t>
  </si>
  <si>
    <t>3121</t>
  </si>
  <si>
    <t>321</t>
  </si>
  <si>
    <t>NAKNADE TROŠKOVA ZAPOSLENIMA</t>
  </si>
  <si>
    <t>3212</t>
  </si>
  <si>
    <t>3211</t>
  </si>
  <si>
    <t>SLUŽBENA PUTOVANJA</t>
  </si>
  <si>
    <t>329</t>
  </si>
  <si>
    <t>OST.NESPOM.RASHODI POSLOVANJA</t>
  </si>
  <si>
    <t>323</t>
  </si>
  <si>
    <t>RASHODI ZA USLUGE</t>
  </si>
  <si>
    <t>3299</t>
  </si>
  <si>
    <t>3237</t>
  </si>
  <si>
    <t>INTELEKTUALNE I OSOBNE  USLUGE</t>
  </si>
  <si>
    <t>3239</t>
  </si>
  <si>
    <t>OSTALE USLUGE</t>
  </si>
  <si>
    <t>3232</t>
  </si>
  <si>
    <t>USLUGE TEKUĆEG I INVESTICIJSKOG ODRŽAVANJA</t>
  </si>
  <si>
    <t>422</t>
  </si>
  <si>
    <t>POSTROJENJA I OPREMA</t>
  </si>
  <si>
    <t>4221</t>
  </si>
  <si>
    <t>UREDSKA OPREMA I NAMJEŠTAJ</t>
  </si>
  <si>
    <t>3238</t>
  </si>
  <si>
    <t>RAČUNALNE USLUGE</t>
  </si>
  <si>
    <t>OSTALI NESPOMENUTI RASHODI POSLOVANJA</t>
  </si>
  <si>
    <t>343</t>
  </si>
  <si>
    <t>OSTALI FINANCIJSKI RASHODI</t>
  </si>
  <si>
    <t>3431</t>
  </si>
  <si>
    <t>BANKARSKE USLUGE I USLUGE PLATNOG PROMETA</t>
  </si>
  <si>
    <t>3213</t>
  </si>
  <si>
    <t>STRUČNO USAVRŠAVANJE ZAPOSLENIKA</t>
  </si>
  <si>
    <t>322</t>
  </si>
  <si>
    <t>RASHODI ZA MATERIJAL I ENERG.</t>
  </si>
  <si>
    <t>3227</t>
  </si>
  <si>
    <t>SLUŽBENA, RADNA I ZAŠTITNA ODJEĆA I OBUĆA</t>
  </si>
  <si>
    <t>3294</t>
  </si>
  <si>
    <t>4227</t>
  </si>
  <si>
    <t>UREĐAJI, STROJEVI I OPREMA ZA OSTALE NAMJENE</t>
  </si>
  <si>
    <t>3234</t>
  </si>
  <si>
    <t>3236</t>
  </si>
  <si>
    <t>3223</t>
  </si>
  <si>
    <t>ENERGIJA</t>
  </si>
  <si>
    <t>3221</t>
  </si>
  <si>
    <t>UREDSKI MATERIJAL I OSTALI MATERIJALNI RASHODI</t>
  </si>
  <si>
    <t>3224</t>
  </si>
  <si>
    <t>MAT.I DIJELOVI ZA TEKUĆE I INVEST.ODRŽAVANJE</t>
  </si>
  <si>
    <t>3225</t>
  </si>
  <si>
    <t>SITNI INVENTAR I AUTO GUME</t>
  </si>
  <si>
    <t>3231</t>
  </si>
  <si>
    <t>USLUGE TELEFONA, POŠTE I PRIJEVOZA</t>
  </si>
  <si>
    <t>KOMUNALNE USLUGE</t>
  </si>
  <si>
    <t>3295</t>
  </si>
  <si>
    <t>PRISTOJBE I NAKNADE</t>
  </si>
  <si>
    <t>ČLANARINE</t>
  </si>
  <si>
    <t>MATERIJAL I SIROVINE</t>
  </si>
  <si>
    <t>ZDRAVSTVENE I VETERINARSKE USLUGE</t>
  </si>
  <si>
    <t>424</t>
  </si>
  <si>
    <t>KNJIGE,UMJ.DJELA I OST.IZLOŽB.VRIJEDN.</t>
  </si>
  <si>
    <t>4241</t>
  </si>
  <si>
    <t>KNJIGE</t>
  </si>
  <si>
    <t>IZVOR FINANCIRANJA</t>
  </si>
  <si>
    <t>INDEKS 1</t>
  </si>
  <si>
    <t>INDEKS 2</t>
  </si>
  <si>
    <t xml:space="preserve">Račun prihoda/
primitka </t>
  </si>
  <si>
    <t>Naziv računa</t>
  </si>
  <si>
    <t>Indeks</t>
  </si>
  <si>
    <t>Prihodi iz nadležnog proračuna i od HZZO-a temeljem ugovornih obveza</t>
  </si>
  <si>
    <t>Prihodi iz nadležnog proračuna za financiranje rashoda poslovanja</t>
  </si>
  <si>
    <t>Prihodi iz nadležnog proračuna za financiranje rashoda za nabavu nefinancijske imovine</t>
  </si>
  <si>
    <t>Prihodi od prodaje proizvoda i robe te pruženih usluga i prihodi od donacija</t>
  </si>
  <si>
    <t>Donacije od pravnih i fizičkih osoba izvan općeg proračuna</t>
  </si>
  <si>
    <t>Prihodi po posebnim propisima</t>
  </si>
  <si>
    <t>Sufinanciranje cijene usluge, participacije i slično</t>
  </si>
  <si>
    <t>Pomoći iz inozemstva i od subjekata unutar općeg proračuna</t>
  </si>
  <si>
    <t>Pomoći proračunskim korisnicima iz proračuna koji im nije nadležan</t>
  </si>
  <si>
    <t xml:space="preserve">UKUPNO PRIHODI </t>
  </si>
  <si>
    <t>Račun rashoda/
izdatka</t>
  </si>
  <si>
    <t>Rashodi za zaposlene</t>
  </si>
  <si>
    <t>Plaće</t>
  </si>
  <si>
    <t>Plaće za redovan rad</t>
  </si>
  <si>
    <t xml:space="preserve">Ostali rashodi za zaposlene </t>
  </si>
  <si>
    <t>Doprinosi na plaće</t>
  </si>
  <si>
    <t>Doprinosi za obvezno zdravstveno osiguranje</t>
  </si>
  <si>
    <t>Doprinosi za obvezno osiguranje u slučaju nezaposlenosti</t>
  </si>
  <si>
    <t>Materijalni rashodi</t>
  </si>
  <si>
    <t>Naknade troškova zaposlenima</t>
  </si>
  <si>
    <t>Službena putovanja</t>
  </si>
  <si>
    <t>Naknade za prijevoz, za rad na terenu i odvojeni život</t>
  </si>
  <si>
    <t>Stručno usavršavanje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</si>
  <si>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</si>
  <si>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</si>
  <si>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</si>
  <si>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</si>
  <si>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</si>
  <si>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</si>
  <si>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Službena,radna i zaštitna odjeća i obuća</t>
  </si>
  <si>
    <t>Rashodi za usluge</t>
  </si>
  <si>
    <t>Usluge telefona, pošte i prijevoza</t>
  </si>
  <si>
    <t>Usluge tekućeg i investicijskog održavanja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</si>
  <si>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</si>
  <si>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</si>
  <si>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</si>
  <si>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</si>
  <si>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</si>
  <si>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</si>
  <si>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 xml:space="preserve">Naknade troškova osobama izvan radnog odnosa </t>
  </si>
  <si>
    <t>Ostali nespomenuti rashodi poslovanja</t>
  </si>
  <si>
    <t>Premija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</si>
  <si>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</si>
  <si>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</si>
  <si>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</si>
  <si>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</si>
  <si>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</si>
  <si>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</si>
  <si>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Rashodi za nabavu proizvedene dugotrajne imovine</t>
  </si>
  <si>
    <t>Postrojenja i oprema</t>
  </si>
  <si>
    <t>Uredska oprema i namještaj</t>
  </si>
  <si>
    <t>Uređaji,strojevi i oprema za ostale namjene</t>
  </si>
  <si>
    <t>Knjige</t>
  </si>
  <si>
    <t>UKUPNO RASHODI</t>
  </si>
  <si>
    <t>3293</t>
  </si>
  <si>
    <t>Rashodi za nabavu nefinancijske imovine</t>
  </si>
  <si>
    <t>Knjige, umjetnička djela i ostalie izložb.vrijednosti</t>
  </si>
  <si>
    <t>Tekuće pomoći proračunskim korisnicima iz proračuna koji im nije nadležan</t>
  </si>
  <si>
    <t>Kapitalne pomoći proračunskim korisnicima iz proračuna koji im nije nadležan</t>
  </si>
  <si>
    <t>Prihodi iz proračuna za financiranje redovne djelatnosti</t>
  </si>
  <si>
    <t>Prihodi od imovine</t>
  </si>
  <si>
    <t>Prihodi od financijske imovine - kamate a vista</t>
  </si>
  <si>
    <t>Prihodi od administrativnih pristojbi i po posebnim propisima</t>
  </si>
  <si>
    <t>Prihodi od prodaje robe i pruženih usluga</t>
  </si>
  <si>
    <t>Tekuće donacije  od pravnih i fizičkih osoba izvan općeg proračuna</t>
  </si>
  <si>
    <t xml:space="preserve">PRIHODI PO IZVORIMA FINANCIRANJA </t>
  </si>
  <si>
    <t>Opći prihodi i primici</t>
  </si>
  <si>
    <t>Donacije</t>
  </si>
  <si>
    <t xml:space="preserve">Prihodi za posebne namjene </t>
  </si>
  <si>
    <t>Pomoći</t>
  </si>
  <si>
    <t>Vlastiti prihodi</t>
  </si>
  <si>
    <t xml:space="preserve">Sveukupno </t>
  </si>
  <si>
    <t>Kamate na oročena sredstva</t>
  </si>
  <si>
    <t xml:space="preserve">RASHODI PO IZVORIMA FINANCIRANJA </t>
  </si>
  <si>
    <t>MATERIJALNI RASHODI</t>
  </si>
  <si>
    <t>RASHODI POSLOVANJA</t>
  </si>
  <si>
    <t>FINANCIJSKI RASHODI</t>
  </si>
  <si>
    <t>RASHODI ZA NABAVU PROIZVEDENE DUGOTRAJNE IMOVINE</t>
  </si>
  <si>
    <t>RASHODI ZA NABAVU NEFINANCIJSKE IMOVINE</t>
  </si>
  <si>
    <t>SAŽETAK</t>
  </si>
  <si>
    <t>A. RAČUN PRIHODA I RASHODA</t>
  </si>
  <si>
    <t>OPIS</t>
  </si>
  <si>
    <t>6 PRIHODI POSLOVANJA</t>
  </si>
  <si>
    <t>7 PRIHODI OD PRODAJE NEFINANCIJSKE IMOVINE</t>
  </si>
  <si>
    <t>UKUPNO PRIHODI</t>
  </si>
  <si>
    <t>3 RASHODI POSLOVANJA</t>
  </si>
  <si>
    <t>4 RASHODI ZA NABAVU NEFINANCIJSKE IMOVINE</t>
  </si>
  <si>
    <t>Razlika</t>
  </si>
  <si>
    <t>B. RAČUN FINANCIRANJA</t>
  </si>
  <si>
    <t>8 PRIMICI OD FINANCIJSKE IMOVINE I ZADUŽIVANJA</t>
  </si>
  <si>
    <t>5 IZDACI ZA FINANCIJSKU IMOVINU I OTPLATE ZAJMOVA</t>
  </si>
  <si>
    <t>NETO FINANCIRANJE</t>
  </si>
  <si>
    <t>REKAPITULACIJA</t>
  </si>
  <si>
    <t>UKUPNI PRIHODI</t>
  </si>
  <si>
    <t>VIŠAK PRETHODNIH GODINA</t>
  </si>
  <si>
    <t>PRIMICI OD FINANCIJSKE IMOVINE I ZADUŽIVANJA</t>
  </si>
  <si>
    <t>UKUPNO RASPOLOŽIVA SREDSTVA</t>
  </si>
  <si>
    <t>UKUPNI RASHODI</t>
  </si>
  <si>
    <t>IZDACI ZA FINANCIJSKU IMOVINU I OTPLATU ZAJMOVA</t>
  </si>
  <si>
    <t>UKUPNO RASPOREĐENA SREDSTVA</t>
  </si>
  <si>
    <t>C. RASPOLOŽIVA SREDSTVA IZ PRETHODNE GODINE</t>
  </si>
  <si>
    <t>VIŠAK / MANJAK IZ PRETHODNE GODINE KOJI ĆE SE POKRITI U TEKUĆOJ GODINI</t>
  </si>
  <si>
    <t>VIŠAK / MANJAK + RASPOLOŽIVA SREDSTVA IZ PRETHODNIH GODINA + NETO FINANCIRANJE</t>
  </si>
  <si>
    <t>D. INFORMACIJA O UKUPNOM VIŠKU/MANJKU DONESENOM IZ PRETHODNE GODINE</t>
  </si>
  <si>
    <t>UKUPAN DONOS VIŠKA / MANJKA IZ PRETHODNE GODINE</t>
  </si>
  <si>
    <t>Prihodi od prodaje nefinancijske imovine</t>
  </si>
  <si>
    <t>Prihodi od prodaje neproizvedene dugotrajne imovine</t>
  </si>
  <si>
    <t>Prihodi od prodaje materijalne imovine-prirodnih bogatstava</t>
  </si>
  <si>
    <t>Prihodi od prodaje proizvedene dugotrajne imovine</t>
  </si>
  <si>
    <t>Prihodi od prodaje postrojenja i opreme</t>
  </si>
  <si>
    <t>Primici od financijske imovine i zaduživanja</t>
  </si>
  <si>
    <t>Primljeni povrati glavnica danih zajmova i depozita</t>
  </si>
  <si>
    <t>Primici od povrata depozita i jamčevnih pologa</t>
  </si>
  <si>
    <t>Primici od prodaje dionica i udjela u glavnici</t>
  </si>
  <si>
    <t>Primici od prodaje dionica i udjela u glavnici trg.druš.u js</t>
  </si>
  <si>
    <t>Primici od zaduživanja</t>
  </si>
  <si>
    <t>Primlj.krediti i zajmovi  od kredit.i ost.financ.inst.izv.js</t>
  </si>
  <si>
    <t>Prihodi poslovanja</t>
  </si>
  <si>
    <t>Izdaci za financijsku imovinu i otplate zajmova</t>
  </si>
  <si>
    <t>Izdaci za otplate glavnica primljenih kredita i zajmova</t>
  </si>
  <si>
    <t>Otplate gl.primlj.kred.i zajm.od kred.i ost.fin.inst.izv.js</t>
  </si>
  <si>
    <t>Izvor financiranja</t>
  </si>
  <si>
    <t>Naziv izvora financiranja</t>
  </si>
  <si>
    <t>Rashodi poslovanja</t>
  </si>
  <si>
    <t>Pomoći od međunarodnih organizacija te institucija i tijela EU</t>
  </si>
  <si>
    <t>Prihodi od pruženih usluga</t>
  </si>
  <si>
    <t>Prihodi od prodaje proizvoda i robe</t>
  </si>
  <si>
    <t>Kapitalne donacije  od pravnih i fizičkih osoba izvan općeg proračuna</t>
  </si>
  <si>
    <t>Troškovi sudskih postupaka</t>
  </si>
  <si>
    <t>Zatezne kamate</t>
  </si>
  <si>
    <t>Škola primijenjenih umjetnosti i dizajna - Pula</t>
  </si>
  <si>
    <t>Redovna djelatnost srednjih škola - minimalni standard</t>
  </si>
  <si>
    <t>A220101</t>
  </si>
  <si>
    <t>Materijalni rashodi po kriterijima</t>
  </si>
  <si>
    <t>ZAKUPNINE I NAJAMNINE</t>
  </si>
  <si>
    <t>A220102</t>
  </si>
  <si>
    <t>Materijalni rashodi SŠ po stvarnom trošku</t>
  </si>
  <si>
    <t>NAKNADA TROŠKOVA ZAPOSLENIMA</t>
  </si>
  <si>
    <t>NAKNADE ZA PRIJEVOZ</t>
  </si>
  <si>
    <t>RASHODI ZA MATERIJAL I ENERGIJU</t>
  </si>
  <si>
    <t>PREMIJE OSIGURANJA</t>
  </si>
  <si>
    <t>A220103</t>
  </si>
  <si>
    <t>Materijalni rashodi SŠ - drugi izvori</t>
  </si>
  <si>
    <t>REPREZENTACIJA</t>
  </si>
  <si>
    <t>A220104</t>
  </si>
  <si>
    <t>Plaće i drugi rashodi za zaposlene srednjih škola</t>
  </si>
  <si>
    <t>RASHODI ZA ZAPOSLENE</t>
  </si>
  <si>
    <t>PLAĆE</t>
  </si>
  <si>
    <t>PLAĆE ZA REDOVAN RAD</t>
  </si>
  <si>
    <t>OSTALI RASHODI ZA ZAPOSLENE</t>
  </si>
  <si>
    <t>DOPRINOSI NA PLAĆE</t>
  </si>
  <si>
    <t>DOPRINOSI ZA OBVEZNO ZDRAVSTVENO OSIGURANJE</t>
  </si>
  <si>
    <t>DOPRINOSI ZA OBVEZNO OSIGURANJE U SLUČAJU NEZAPOSLENOSTI</t>
  </si>
  <si>
    <t>TROŠKOVI SUDSKIH POSTUPAKA</t>
  </si>
  <si>
    <t>ZATEZNE KAMATE</t>
  </si>
  <si>
    <t>Programi obrazovanja iznad standarda</t>
  </si>
  <si>
    <t>A230143</t>
  </si>
  <si>
    <t>A230148</t>
  </si>
  <si>
    <t>A230168</t>
  </si>
  <si>
    <t>A230176</t>
  </si>
  <si>
    <t>NAKNADE TROŠKOVA OSOBAMA IZVAN RADNOG ODNOSA</t>
  </si>
  <si>
    <t>A230184</t>
  </si>
  <si>
    <t>Izložba učeničkih radova</t>
  </si>
  <si>
    <t>Financiranje učenika s posebnim potrebama</t>
  </si>
  <si>
    <t>EU projekti kod proračunskih korisnika</t>
  </si>
  <si>
    <t>Državno natjecanje</t>
  </si>
  <si>
    <t>Zavičajna nastava</t>
  </si>
  <si>
    <t>Investicijsko održavanje srednjih škola</t>
  </si>
  <si>
    <t>A240201</t>
  </si>
  <si>
    <t>Investicijsko održavanje SŠ - minimalni standard</t>
  </si>
  <si>
    <t>Opremanje u srednjim školama</t>
  </si>
  <si>
    <t>K240601</t>
  </si>
  <si>
    <t>Školski namještaj i oprema</t>
  </si>
  <si>
    <t>K240602</t>
  </si>
  <si>
    <t>Opremanje biblioteke</t>
  </si>
  <si>
    <t>MOZAIK 4</t>
  </si>
  <si>
    <t>T910801</t>
  </si>
  <si>
    <t>Provedba projekta MOZAIK 4</t>
  </si>
  <si>
    <t>Tekuće pomoći od institucija i tijela EU</t>
  </si>
  <si>
    <t>Predsjednica Školskog odbora</t>
  </si>
  <si>
    <t>Jasminka Brlas, prof.</t>
  </si>
  <si>
    <t>5=4/2*100</t>
  </si>
  <si>
    <t>6=4/3*100</t>
  </si>
  <si>
    <t>5 = 4/2*100</t>
  </si>
  <si>
    <t xml:space="preserve">6 =4/3*100 </t>
  </si>
  <si>
    <t>OSTVARENJE/ IZVRŠENJE 1-6 2022</t>
  </si>
  <si>
    <t xml:space="preserve">Ostvarenje 1-6 2022. </t>
  </si>
  <si>
    <t xml:space="preserve">Izvršenje 1-6 2022. </t>
  </si>
  <si>
    <t>IZVRŠENJE 1-6 2022</t>
  </si>
  <si>
    <t>Usluge promidžbe i informiranja</t>
  </si>
  <si>
    <t>USLUGE PROMIDŽBE I INFORMIRANJA</t>
  </si>
  <si>
    <t>OSTVARENJE/ IZVRŠENJE 1-6 2023</t>
  </si>
  <si>
    <t>IZVORNI PLAN 2023</t>
  </si>
  <si>
    <t>UR.BROJ: 2168-16-2</t>
  </si>
  <si>
    <t>OSTVARENJE PRIHODA I PRIMITAKA ZA 2023.G.</t>
  </si>
  <si>
    <t>Izvorni plan 2023</t>
  </si>
  <si>
    <t xml:space="preserve">Ostvarenje 1-6 2023. </t>
  </si>
  <si>
    <t>UR.BROJ: 2168-16-3</t>
  </si>
  <si>
    <t>UR.BROJ: 2168-16-4</t>
  </si>
  <si>
    <t>IZVRŠENJE RASHODA I IZDATAKA ZA 2023.G.</t>
  </si>
  <si>
    <t xml:space="preserve">Izvršenje 1-6 2023. </t>
  </si>
  <si>
    <t xml:space="preserve">IZVORNI PLAN 2023 </t>
  </si>
  <si>
    <t>IZVRŠENJE 1-6 2023</t>
  </si>
  <si>
    <t>A230102</t>
  </si>
  <si>
    <t>Županijska natjecanja</t>
  </si>
  <si>
    <t>A230162</t>
  </si>
  <si>
    <t>Naknada za županijsko stručno vijeće</t>
  </si>
  <si>
    <t>A230209</t>
  </si>
  <si>
    <t>K240604</t>
  </si>
  <si>
    <t>Opremanje kabineta</t>
  </si>
  <si>
    <t>MOZAIK 5</t>
  </si>
  <si>
    <t>Provedba projekta MOZAIK 5</t>
  </si>
  <si>
    <t>Prijenosi između proračunskih korisnika istog proračuna</t>
  </si>
  <si>
    <t>Tekući prijenosi između proračunskih korisnika istog proračuna</t>
  </si>
  <si>
    <t xml:space="preserve">Ostali rashodi </t>
  </si>
  <si>
    <t>Tekuće donacije</t>
  </si>
  <si>
    <t>Tekuće donacije u naravi</t>
  </si>
  <si>
    <t>MATERIJAL I DIJELOVI ZA TEKUĆE I INVESTICIJSKO ODRŽAVANJE</t>
  </si>
  <si>
    <t>OSTALI RASHODI</t>
  </si>
  <si>
    <t>TEKUĆE DONACIJE</t>
  </si>
  <si>
    <t>TEKUĆE DONACIJE U NARAVI</t>
  </si>
  <si>
    <t>Menstrualne higijenske potrepštine</t>
  </si>
  <si>
    <t>T921101</t>
  </si>
  <si>
    <t>KLASA: 400-03/23-01/2</t>
  </si>
  <si>
    <t xml:space="preserve">POLUGODIŠNJI IZVJEŠTAJ O IZVRŠENJU FINANCIJSKOG PLANA ZA 2023. GODINU 
PO PROGRAMSKOJ I EKONOMSKOJ KLASIFIKACIJI I IZVORIMA FINANCIRANJA </t>
  </si>
  <si>
    <t>Pula, 14. srpnja 2023.</t>
  </si>
  <si>
    <t>UR.BROJ: 2168-16-5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</si>
</sst>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#?/?"/>
    <numFmt numFmtId="171" formatCode="#??/??"/>
    <numFmt numFmtId="172" formatCode="m/d/yy"/>
    <numFmt numFmtId="173" formatCode="d\-mmm\-yy"/>
    <numFmt numFmtId="174" formatCode="d\-mmm"/>
    <numFmt numFmtId="175" formatCode="mmm\-yy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A]#,##0.00;\-\ #,##0.00"/>
    <numFmt numFmtId="186" formatCode="#,##0.00\ &quot;kn&quot;"/>
    <numFmt numFmtId="187" formatCode="#,##0.00_ ;\-#,##0.00\ "/>
    <numFmt numFmtId="188" formatCode="&quot;Da&quot;;&quot;Da&quot;;&quot;Ne&quot;"/>
    <numFmt numFmtId="189" formatCode="&quot;True&quot;;&quot;True&quot;;&quot;False&quot;"/>
    <numFmt numFmtId="190" formatCode="&quot;Uključeno&quot;;&quot;Uključeno&quot;;&quot;Isključeno&quot;"/>
    <numFmt numFmtId="191" formatCode="[$¥€-2]\ #,##0.00_);[Red]\([$€-2]\ #,##0.00\)"/>
    <numFmt numFmtId="192" formatCode="#,##0.00\ _k_n"/>
  </numFmts>
  <fonts count="5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58"/>
      <name val="Calibri"/>
      <family val="2"/>
    </font>
    <font>
      <u val="single"/>
      <sz val="10"/>
      <color indexed="30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1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8"/>
      <name val="Calibri"/>
      <family val="2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i/>
      <sz val="10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 readingOrder="1"/>
    </xf>
    <xf numFmtId="0" fontId="2" fillId="0" borderId="0" xfId="0" applyFont="1" applyAlignment="1" applyProtection="1">
      <alignment wrapText="1" readingOrder="1"/>
      <protection locked="0"/>
    </xf>
    <xf numFmtId="0" fontId="0" fillId="0" borderId="0" xfId="0" applyFont="1" applyAlignment="1">
      <alignment readingOrder="1"/>
    </xf>
    <xf numFmtId="192" fontId="1" fillId="0" borderId="10" xfId="0" applyNumberFormat="1" applyFont="1" applyFill="1" applyBorder="1" applyAlignment="1" quotePrefix="1">
      <alignment horizontal="center" vertical="center" wrapText="1"/>
    </xf>
    <xf numFmtId="192" fontId="1" fillId="0" borderId="10" xfId="0" applyNumberFormat="1" applyFont="1" applyFill="1" applyBorder="1" applyAlignment="1" quotePrefix="1">
      <alignment horizontal="center" vertical="center"/>
    </xf>
    <xf numFmtId="192" fontId="4" fillId="0" borderId="10" xfId="0" applyNumberFormat="1" applyFont="1" applyFill="1" applyBorder="1" applyAlignment="1">
      <alignment horizontal="center" vertical="center" wrapText="1"/>
    </xf>
    <xf numFmtId="192" fontId="4" fillId="0" borderId="10" xfId="0" applyNumberFormat="1" applyFont="1" applyFill="1" applyBorder="1" applyAlignment="1">
      <alignment horizontal="center" vertical="center"/>
    </xf>
    <xf numFmtId="192" fontId="5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192" fontId="0" fillId="0" borderId="0" xfId="0" applyNumberFormat="1" applyFont="1" applyFill="1" applyAlignment="1">
      <alignment horizontal="center" vertical="center" wrapText="1"/>
    </xf>
    <xf numFmtId="192" fontId="0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3" fontId="1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 quotePrefix="1">
      <alignment vertical="center"/>
    </xf>
    <xf numFmtId="192" fontId="4" fillId="0" borderId="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quotePrefix="1">
      <alignment horizontal="left" vertical="center"/>
    </xf>
    <xf numFmtId="3" fontId="4" fillId="0" borderId="10" xfId="0" applyNumberFormat="1" applyFont="1" applyFill="1" applyBorder="1" applyAlignment="1" quotePrefix="1">
      <alignment horizontal="center" vertical="center"/>
    </xf>
    <xf numFmtId="192" fontId="1" fillId="0" borderId="0" xfId="0" applyNumberFormat="1" applyFont="1" applyFill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3" fontId="4" fillId="0" borderId="10" xfId="0" applyNumberFormat="1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left" vertical="center" wrapText="1"/>
    </xf>
    <xf numFmtId="192" fontId="1" fillId="0" borderId="0" xfId="0" applyNumberFormat="1" applyFont="1" applyFill="1" applyAlignment="1">
      <alignment horizontal="center" vertical="center" wrapText="1"/>
    </xf>
    <xf numFmtId="0" fontId="1" fillId="0" borderId="10" xfId="0" applyFont="1" applyFill="1" applyBorder="1" applyAlignment="1" quotePrefix="1">
      <alignment horizontal="left" vertical="center" wrapText="1"/>
    </xf>
    <xf numFmtId="3" fontId="4" fillId="0" borderId="0" xfId="0" applyNumberFormat="1" applyFont="1" applyFill="1" applyBorder="1" applyAlignment="1" quotePrefix="1">
      <alignment horizontal="left" vertical="center"/>
    </xf>
    <xf numFmtId="3" fontId="0" fillId="0" borderId="0" xfId="0" applyNumberFormat="1" applyFont="1" applyFill="1" applyAlignment="1">
      <alignment horizontal="left"/>
    </xf>
    <xf numFmtId="0" fontId="5" fillId="0" borderId="11" xfId="0" applyFont="1" applyFill="1" applyBorder="1" applyAlignment="1">
      <alignment horizontal="left" vertical="center" wrapText="1"/>
    </xf>
    <xf numFmtId="192" fontId="4" fillId="5" borderId="10" xfId="0" applyNumberFormat="1" applyFont="1" applyFill="1" applyBorder="1" applyAlignment="1">
      <alignment horizontal="center" vertical="center" wrapText="1"/>
    </xf>
    <xf numFmtId="192" fontId="4" fillId="5" borderId="10" xfId="0" applyNumberFormat="1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left" vertical="center"/>
    </xf>
    <xf numFmtId="0" fontId="4" fillId="5" borderId="10" xfId="0" applyFont="1" applyFill="1" applyBorder="1" applyAlignment="1">
      <alignment horizontal="left" vertical="center" wrapText="1"/>
    </xf>
    <xf numFmtId="3" fontId="4" fillId="5" borderId="10" xfId="0" applyNumberFormat="1" applyFont="1" applyFill="1" applyBorder="1" applyAlignment="1" quotePrefix="1">
      <alignment horizontal="left" vertical="center"/>
    </xf>
    <xf numFmtId="3" fontId="4" fillId="5" borderId="10" xfId="0" applyNumberFormat="1" applyFont="1" applyFill="1" applyBorder="1" applyAlignment="1" quotePrefix="1">
      <alignment vertical="center"/>
    </xf>
    <xf numFmtId="3" fontId="4" fillId="5" borderId="10" xfId="0" applyNumberFormat="1" applyFont="1" applyFill="1" applyBorder="1" applyAlignment="1">
      <alignment horizontal="left" vertical="center" wrapText="1"/>
    </xf>
    <xf numFmtId="3" fontId="4" fillId="5" borderId="12" xfId="0" applyNumberFormat="1" applyFont="1" applyFill="1" applyBorder="1" applyAlignment="1">
      <alignment horizontal="left" vertical="center"/>
    </xf>
    <xf numFmtId="3" fontId="4" fillId="5" borderId="12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 wrapText="1" readingOrder="1"/>
      <protection locked="0"/>
    </xf>
    <xf numFmtId="0" fontId="5" fillId="0" borderId="0" xfId="0" applyFont="1" applyAlignment="1">
      <alignment horizontal="center" vertical="center"/>
    </xf>
    <xf numFmtId="0" fontId="5" fillId="34" borderId="10" xfId="0" applyFont="1" applyFill="1" applyBorder="1" applyAlignment="1" applyProtection="1">
      <alignment vertical="center" wrapText="1" readingOrder="1"/>
      <protection locked="0"/>
    </xf>
    <xf numFmtId="185" fontId="4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5" fillId="35" borderId="0" xfId="0" applyFont="1" applyFill="1" applyAlignment="1">
      <alignment/>
    </xf>
    <xf numFmtId="0" fontId="4" fillId="33" borderId="10" xfId="0" applyFont="1" applyFill="1" applyBorder="1" applyAlignment="1" applyProtection="1">
      <alignment horizontal="left" vertical="center" wrapText="1" readingOrder="1"/>
      <protection locked="0"/>
    </xf>
    <xf numFmtId="0" fontId="4" fillId="33" borderId="10" xfId="0" applyFont="1" applyFill="1" applyBorder="1" applyAlignment="1" applyProtection="1">
      <alignment vertical="center" wrapText="1" readingOrder="1"/>
      <protection locked="0"/>
    </xf>
    <xf numFmtId="0" fontId="4" fillId="0" borderId="10" xfId="0" applyFont="1" applyBorder="1" applyAlignment="1" applyProtection="1">
      <alignment vertical="center" wrapText="1" readingOrder="1"/>
      <protection locked="0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185" fontId="5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185" fontId="4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0" xfId="0" applyFont="1" applyAlignment="1">
      <alignment vertical="center"/>
    </xf>
    <xf numFmtId="0" fontId="3" fillId="0" borderId="13" xfId="0" applyFont="1" applyBorder="1" applyAlignment="1" applyProtection="1">
      <alignment horizontal="center" vertical="center" wrapText="1" readingOrder="1"/>
      <protection locked="0"/>
    </xf>
    <xf numFmtId="192" fontId="1" fillId="0" borderId="10" xfId="0" applyNumberFormat="1" applyFont="1" applyFill="1" applyBorder="1" applyAlignment="1" quotePrefix="1">
      <alignment horizontal="center" vertical="center" wrapText="1" readingOrder="1"/>
    </xf>
    <xf numFmtId="192" fontId="1" fillId="0" borderId="10" xfId="0" applyNumberFormat="1" applyFont="1" applyFill="1" applyBorder="1" applyAlignment="1" quotePrefix="1">
      <alignment horizontal="center" vertical="center" readingOrder="1"/>
    </xf>
    <xf numFmtId="0" fontId="1" fillId="0" borderId="0" xfId="0" applyFont="1" applyAlignment="1">
      <alignment vertical="center" readingOrder="1"/>
    </xf>
    <xf numFmtId="0" fontId="0" fillId="0" borderId="0" xfId="0" applyFont="1" applyBorder="1" applyAlignment="1">
      <alignment wrapText="1" readingOrder="1"/>
    </xf>
    <xf numFmtId="0" fontId="1" fillId="0" borderId="13" xfId="0" applyFont="1" applyBorder="1" applyAlignment="1" applyProtection="1">
      <alignment horizontal="center" vertical="center" wrapText="1" readingOrder="1"/>
      <protection locked="0"/>
    </xf>
    <xf numFmtId="0" fontId="4" fillId="0" borderId="10" xfId="0" applyFont="1" applyBorder="1" applyAlignment="1" applyProtection="1">
      <alignment horizontal="center" vertical="center" wrapText="1" readingOrder="1"/>
      <protection locked="0"/>
    </xf>
    <xf numFmtId="0" fontId="4" fillId="0" borderId="0" xfId="0" applyFont="1" applyAlignment="1">
      <alignment/>
    </xf>
    <xf numFmtId="3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vertical="center"/>
    </xf>
    <xf numFmtId="192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 readingOrder="1"/>
      <protection locked="0"/>
    </xf>
    <xf numFmtId="185" fontId="5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185" fontId="4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13" xfId="0" applyFont="1" applyBorder="1" applyAlignment="1" applyProtection="1">
      <alignment horizontal="center" wrapText="1" readingOrder="1"/>
      <protection locked="0"/>
    </xf>
    <xf numFmtId="192" fontId="31" fillId="0" borderId="10" xfId="0" applyNumberFormat="1" applyFont="1" applyFill="1" applyBorder="1" applyAlignment="1" quotePrefix="1">
      <alignment horizontal="center" wrapText="1" readingOrder="1"/>
    </xf>
    <xf numFmtId="192" fontId="31" fillId="0" borderId="10" xfId="0" applyNumberFormat="1" applyFont="1" applyFill="1" applyBorder="1" applyAlignment="1" quotePrefix="1">
      <alignment horizontal="center" readingOrder="1"/>
    </xf>
    <xf numFmtId="0" fontId="8" fillId="0" borderId="0" xfId="0" applyFont="1" applyAlignment="1">
      <alignment readingOrder="1"/>
    </xf>
    <xf numFmtId="0" fontId="8" fillId="0" borderId="13" xfId="0" applyFont="1" applyBorder="1" applyAlignment="1" applyProtection="1">
      <alignment horizontal="center" wrapText="1" readingOrder="1"/>
      <protection locked="0"/>
    </xf>
    <xf numFmtId="1" fontId="8" fillId="0" borderId="10" xfId="0" applyNumberFormat="1" applyFont="1" applyFill="1" applyBorder="1" applyAlignment="1" quotePrefix="1">
      <alignment horizontal="center" vertical="center"/>
    </xf>
    <xf numFmtId="192" fontId="8" fillId="0" borderId="10" xfId="0" applyNumberFormat="1" applyFont="1" applyFill="1" applyBorder="1" applyAlignment="1" quotePrefix="1">
      <alignment horizontal="center" vertical="center"/>
    </xf>
    <xf numFmtId="0" fontId="9" fillId="0" borderId="0" xfId="0" applyFont="1" applyAlignment="1">
      <alignment/>
    </xf>
    <xf numFmtId="1" fontId="8" fillId="0" borderId="10" xfId="0" applyNumberFormat="1" applyFont="1" applyFill="1" applyBorder="1" applyAlignment="1" quotePrefix="1">
      <alignment horizontal="center" vertical="center" wrapText="1"/>
    </xf>
    <xf numFmtId="3" fontId="9" fillId="0" borderId="0" xfId="0" applyNumberFormat="1" applyFont="1" applyFill="1" applyAlignment="1">
      <alignment/>
    </xf>
    <xf numFmtId="1" fontId="9" fillId="0" borderId="0" xfId="0" applyNumberFormat="1" applyFont="1" applyFill="1" applyAlignment="1">
      <alignment horizontal="center"/>
    </xf>
    <xf numFmtId="1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0" borderId="13" xfId="0" applyFont="1" applyBorder="1" applyAlignment="1" applyProtection="1">
      <alignment vertical="center" wrapText="1" readingOrder="1"/>
      <protection locked="0"/>
    </xf>
    <xf numFmtId="192" fontId="0" fillId="0" borderId="10" xfId="0" applyNumberFormat="1" applyFont="1" applyFill="1" applyBorder="1" applyAlignment="1">
      <alignment horizontal="center" vertical="center" wrapText="1" readingOrder="1"/>
    </xf>
    <xf numFmtId="192" fontId="0" fillId="0" borderId="10" xfId="0" applyNumberFormat="1" applyFont="1" applyFill="1" applyBorder="1" applyAlignment="1">
      <alignment horizontal="center" vertical="center" readingOrder="1"/>
    </xf>
    <xf numFmtId="0" fontId="0" fillId="0" borderId="13" xfId="0" applyFont="1" applyBorder="1" applyAlignment="1" applyProtection="1">
      <alignment vertical="center" wrapText="1" readingOrder="1"/>
      <protection locked="0"/>
    </xf>
    <xf numFmtId="0" fontId="0" fillId="0" borderId="10" xfId="0" applyFont="1" applyBorder="1" applyAlignment="1">
      <alignment vertical="center" wrapText="1" readingOrder="1"/>
    </xf>
    <xf numFmtId="0" fontId="53" fillId="5" borderId="14" xfId="0" applyFont="1" applyFill="1" applyBorder="1" applyAlignment="1">
      <alignment horizontal="left" vertical="center" wrapText="1"/>
    </xf>
    <xf numFmtId="0" fontId="53" fillId="5" borderId="10" xfId="0" applyFont="1" applyFill="1" applyBorder="1" applyAlignment="1">
      <alignment vertical="center" wrapText="1"/>
    </xf>
    <xf numFmtId="0" fontId="53" fillId="0" borderId="14" xfId="0" applyFont="1" applyBorder="1" applyAlignment="1">
      <alignment horizontal="left" vertical="center" wrapText="1"/>
    </xf>
    <xf numFmtId="0" fontId="53" fillId="36" borderId="10" xfId="0" applyFont="1" applyFill="1" applyBorder="1" applyAlignment="1">
      <alignment vertical="center" wrapText="1"/>
    </xf>
    <xf numFmtId="0" fontId="54" fillId="0" borderId="14" xfId="0" applyFont="1" applyBorder="1" applyAlignment="1">
      <alignment horizontal="left" vertical="center" wrapText="1"/>
    </xf>
    <xf numFmtId="0" fontId="54" fillId="36" borderId="10" xfId="0" applyFont="1" applyFill="1" applyBorder="1" applyAlignment="1">
      <alignment vertical="center" wrapText="1"/>
    </xf>
    <xf numFmtId="0" fontId="53" fillId="5" borderId="10" xfId="0" applyFont="1" applyFill="1" applyBorder="1" applyAlignment="1">
      <alignment horizontal="left" vertical="center" wrapText="1"/>
    </xf>
    <xf numFmtId="0" fontId="53" fillId="36" borderId="10" xfId="0" applyFont="1" applyFill="1" applyBorder="1" applyAlignment="1">
      <alignment horizontal="left" vertical="center" wrapText="1"/>
    </xf>
    <xf numFmtId="0" fontId="54" fillId="36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 applyProtection="1">
      <alignment horizontal="left" vertical="center" wrapText="1" readingOrder="1"/>
      <protection locked="0"/>
    </xf>
    <xf numFmtId="0" fontId="10" fillId="33" borderId="10" xfId="0" applyFont="1" applyFill="1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 applyProtection="1">
      <alignment horizontal="left" vertical="center" wrapText="1" readingOrder="1"/>
      <protection locked="0"/>
    </xf>
    <xf numFmtId="0" fontId="5" fillId="0" borderId="10" xfId="0" applyFont="1" applyBorder="1" applyAlignment="1" applyProtection="1">
      <alignment horizontal="left" vertical="center" wrapText="1" readingOrder="1"/>
      <protection locked="0"/>
    </xf>
    <xf numFmtId="0" fontId="5" fillId="0" borderId="10" xfId="0" applyFont="1" applyBorder="1" applyAlignment="1" applyProtection="1">
      <alignment vertical="center" wrapText="1" readingOrder="1"/>
      <protection locked="0"/>
    </xf>
    <xf numFmtId="0" fontId="4" fillId="0" borderId="0" xfId="0" applyFont="1" applyBorder="1" applyAlignment="1" applyProtection="1">
      <alignment vertical="center" wrapText="1" readingOrder="1"/>
      <protection locked="0"/>
    </xf>
    <xf numFmtId="0" fontId="5" fillId="0" borderId="0" xfId="0" applyFont="1" applyBorder="1" applyAlignment="1" applyProtection="1">
      <alignment horizontal="left" vertical="center" wrapText="1" readingOrder="1"/>
      <protection locked="0"/>
    </xf>
    <xf numFmtId="0" fontId="55" fillId="0" borderId="0" xfId="0" applyFont="1" applyAlignment="1">
      <alignment readingOrder="1"/>
    </xf>
    <xf numFmtId="0" fontId="55" fillId="0" borderId="0" xfId="0" applyFont="1" applyAlignment="1" applyProtection="1">
      <alignment wrapText="1" readingOrder="1"/>
      <protection locked="0"/>
    </xf>
    <xf numFmtId="185" fontId="55" fillId="0" borderId="0" xfId="0" applyNumberFormat="1" applyFont="1" applyBorder="1" applyAlignment="1" applyProtection="1">
      <alignment wrapText="1" readingOrder="1"/>
      <protection locked="0"/>
    </xf>
    <xf numFmtId="1" fontId="31" fillId="0" borderId="10" xfId="0" applyNumberFormat="1" applyFont="1" applyFill="1" applyBorder="1" applyAlignment="1" quotePrefix="1">
      <alignment horizontal="center" wrapText="1" readingOrder="1"/>
    </xf>
    <xf numFmtId="185" fontId="0" fillId="0" borderId="13" xfId="0" applyNumberFormat="1" applyFont="1" applyBorder="1" applyAlignment="1" applyProtection="1">
      <alignment vertical="center" wrapText="1" readingOrder="1"/>
      <protection locked="0"/>
    </xf>
    <xf numFmtId="0" fontId="0" fillId="0" borderId="0" xfId="0" applyFont="1" applyAlignment="1" applyProtection="1">
      <alignment wrapText="1" readingOrder="1"/>
      <protection locked="0"/>
    </xf>
    <xf numFmtId="185" fontId="0" fillId="0" borderId="15" xfId="0" applyNumberFormat="1" applyFont="1" applyBorder="1" applyAlignment="1" applyProtection="1">
      <alignment vertical="center" wrapText="1" readingOrder="1"/>
      <protection locked="0"/>
    </xf>
    <xf numFmtId="185" fontId="0" fillId="0" borderId="16" xfId="0" applyNumberFormat="1" applyFont="1" applyBorder="1" applyAlignment="1" applyProtection="1">
      <alignment vertical="center" wrapText="1" readingOrder="1"/>
      <protection locked="0"/>
    </xf>
    <xf numFmtId="185" fontId="0" fillId="0" borderId="0" xfId="0" applyNumberFormat="1" applyFont="1" applyBorder="1" applyAlignment="1" applyProtection="1">
      <alignment wrapText="1" readingOrder="1"/>
      <protection locked="0"/>
    </xf>
    <xf numFmtId="4" fontId="1" fillId="0" borderId="10" xfId="0" applyNumberFormat="1" applyFont="1" applyFill="1" applyBorder="1" applyAlignment="1" quotePrefix="1">
      <alignment horizontal="center" vertical="center" wrapText="1"/>
    </xf>
    <xf numFmtId="4" fontId="4" fillId="5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/>
    </xf>
    <xf numFmtId="4" fontId="4" fillId="5" borderId="17" xfId="0" applyNumberFormat="1" applyFont="1" applyFill="1" applyBorder="1" applyAlignment="1">
      <alignment horizontal="right" vertical="center"/>
    </xf>
    <xf numFmtId="4" fontId="4" fillId="0" borderId="17" xfId="0" applyNumberFormat="1" applyFont="1" applyFill="1" applyBorder="1" applyAlignment="1">
      <alignment horizontal="right" vertical="center"/>
    </xf>
    <xf numFmtId="4" fontId="4" fillId="5" borderId="10" xfId="0" applyNumberFormat="1" applyFont="1" applyFill="1" applyBorder="1" applyAlignment="1" quotePrefix="1">
      <alignment horizontal="right" vertical="center"/>
    </xf>
    <xf numFmtId="4" fontId="4" fillId="0" borderId="0" xfId="0" applyNumberFormat="1" applyFont="1" applyFill="1" applyBorder="1" applyAlignment="1" quotePrefix="1">
      <alignment horizontal="right" vertical="center"/>
    </xf>
    <xf numFmtId="4" fontId="4" fillId="0" borderId="10" xfId="0" applyNumberFormat="1" applyFont="1" applyFill="1" applyBorder="1" applyAlignment="1" quotePrefix="1">
      <alignment horizontal="right" vertical="center" wrapText="1"/>
    </xf>
    <xf numFmtId="4" fontId="4" fillId="0" borderId="10" xfId="0" applyNumberFormat="1" applyFont="1" applyFill="1" applyBorder="1" applyAlignment="1" quotePrefix="1">
      <alignment horizontal="right" vertical="center"/>
    </xf>
    <xf numFmtId="0" fontId="0" fillId="0" borderId="0" xfId="0" applyFont="1" applyAlignment="1">
      <alignment/>
    </xf>
    <xf numFmtId="4" fontId="4" fillId="5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Alignment="1">
      <alignment horizontal="right" vertical="center" wrapText="1"/>
    </xf>
    <xf numFmtId="4" fontId="0" fillId="0" borderId="0" xfId="0" applyNumberFormat="1" applyFont="1" applyFill="1" applyAlignment="1">
      <alignment horizontal="right" wrapText="1"/>
    </xf>
    <xf numFmtId="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0" xfId="0" applyNumberFormat="1" applyFont="1" applyBorder="1" applyAlignment="1" applyProtection="1">
      <alignment horizontal="right" vertical="center" wrapText="1"/>
      <protection locked="0"/>
    </xf>
    <xf numFmtId="4" fontId="5" fillId="0" borderId="10" xfId="0" applyNumberFormat="1" applyFont="1" applyBorder="1" applyAlignment="1" applyProtection="1">
      <alignment horizontal="right" vertical="center" wrapText="1"/>
      <protection locked="0"/>
    </xf>
    <xf numFmtId="4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0" xfId="0" applyNumberFormat="1" applyFont="1" applyAlignment="1">
      <alignment horizontal="right" vertical="center"/>
    </xf>
    <xf numFmtId="1" fontId="31" fillId="0" borderId="10" xfId="0" applyNumberFormat="1" applyFont="1" applyFill="1" applyBorder="1" applyAlignment="1">
      <alignment horizontal="center" wrapText="1" readingOrder="1"/>
    </xf>
    <xf numFmtId="4" fontId="1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wrapText="1" readingOrder="1"/>
      <protection locked="0"/>
    </xf>
    <xf numFmtId="0" fontId="1" fillId="0" borderId="0" xfId="0" applyFont="1" applyAlignment="1">
      <alignment horizontal="center" readingOrder="1"/>
    </xf>
    <xf numFmtId="0" fontId="0" fillId="0" borderId="0" xfId="0" applyFont="1" applyAlignment="1">
      <alignment horizontal="center" readingOrder="1"/>
    </xf>
    <xf numFmtId="185" fontId="5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 vertical="center"/>
    </xf>
    <xf numFmtId="1" fontId="10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34" borderId="10" xfId="0" applyFont="1" applyFill="1" applyBorder="1" applyAlignment="1" applyProtection="1">
      <alignment horizontal="center" vertical="center" wrapText="1" readingOrder="1"/>
      <protection locked="0"/>
    </xf>
    <xf numFmtId="0" fontId="5" fillId="0" borderId="0" xfId="0" applyFont="1" applyAlignment="1">
      <alignment horizontal="center" vertical="center" readingOrder="1"/>
    </xf>
    <xf numFmtId="0" fontId="0" fillId="0" borderId="0" xfId="0" applyFont="1" applyAlignment="1">
      <alignment horizontal="justify" vertical="center"/>
    </xf>
    <xf numFmtId="0" fontId="3" fillId="0" borderId="0" xfId="0" applyFont="1" applyAlignment="1" applyProtection="1">
      <alignment wrapText="1" readingOrder="1"/>
      <protection locked="0"/>
    </xf>
    <xf numFmtId="0" fontId="1" fillId="0" borderId="0" xfId="0" applyFont="1" applyAlignment="1">
      <alignment readingOrder="1"/>
    </xf>
    <xf numFmtId="0" fontId="1" fillId="0" borderId="0" xfId="0" applyFont="1" applyBorder="1" applyAlignment="1" applyProtection="1">
      <alignment horizontal="left" wrapText="1" readingOrder="1"/>
      <protection locked="0"/>
    </xf>
    <xf numFmtId="0" fontId="1" fillId="0" borderId="18" xfId="0" applyFont="1" applyBorder="1" applyAlignment="1" applyProtection="1">
      <alignment horizontal="left" wrapText="1" readingOrder="1"/>
      <protection locked="0"/>
    </xf>
    <xf numFmtId="0" fontId="1" fillId="0" borderId="0" xfId="0" applyFont="1" applyAlignment="1" applyProtection="1">
      <alignment wrapText="1" readingOrder="1"/>
      <protection locked="0"/>
    </xf>
    <xf numFmtId="0" fontId="3" fillId="0" borderId="0" xfId="0" applyFont="1" applyAlignment="1" applyProtection="1">
      <alignment horizontal="center" wrapText="1" readingOrder="1"/>
      <protection locked="0"/>
    </xf>
    <xf numFmtId="0" fontId="6" fillId="0" borderId="10" xfId="0" applyFont="1" applyFill="1" applyBorder="1" applyAlignment="1" applyProtection="1">
      <alignment horizontal="center" vertical="center" wrapText="1" readingOrder="1"/>
      <protection locked="0"/>
    </xf>
    <xf numFmtId="0" fontId="8" fillId="0" borderId="14" xfId="0" applyNumberFormat="1" applyFont="1" applyFill="1" applyBorder="1" applyAlignment="1" quotePrefix="1">
      <alignment horizontal="center" vertical="center" wrapText="1"/>
    </xf>
    <xf numFmtId="0" fontId="8" fillId="0" borderId="17" xfId="0" applyNumberFormat="1" applyFont="1" applyFill="1" applyBorder="1" applyAlignment="1" quotePrefix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 quotePrefix="1">
      <alignment horizontal="center" vertical="center" wrapText="1"/>
    </xf>
    <xf numFmtId="0" fontId="0" fillId="0" borderId="0" xfId="0" applyFont="1" applyAlignment="1">
      <alignment horizontal="left" vertical="center"/>
    </xf>
    <xf numFmtId="3" fontId="4" fillId="0" borderId="19" xfId="0" applyNumberFormat="1" applyFont="1" applyFill="1" applyBorder="1" applyAlignment="1">
      <alignment horizontal="center" vertical="center"/>
    </xf>
    <xf numFmtId="1" fontId="8" fillId="0" borderId="14" xfId="0" applyNumberFormat="1" applyFont="1" applyFill="1" applyBorder="1" applyAlignment="1" quotePrefix="1">
      <alignment horizontal="center" vertical="center" wrapText="1"/>
    </xf>
    <xf numFmtId="1" fontId="8" fillId="0" borderId="17" xfId="0" applyNumberFormat="1" applyFont="1" applyFill="1" applyBorder="1" applyAlignment="1" quotePrefix="1">
      <alignment horizontal="center" vertical="center" wrapText="1"/>
    </xf>
    <xf numFmtId="1" fontId="8" fillId="0" borderId="10" xfId="0" applyNumberFormat="1" applyFont="1" applyFill="1" applyBorder="1" applyAlignment="1" quotePrefix="1">
      <alignment horizontal="center" vertical="center" wrapText="1"/>
    </xf>
    <xf numFmtId="0" fontId="4" fillId="33" borderId="14" xfId="0" applyFont="1" applyFill="1" applyBorder="1" applyAlignment="1" applyProtection="1">
      <alignment horizontal="center" vertical="center" wrapText="1" readingOrder="1"/>
      <protection locked="0"/>
    </xf>
    <xf numFmtId="0" fontId="5" fillId="0" borderId="17" xfId="0" applyFont="1" applyBorder="1" applyAlignment="1">
      <alignment horizontal="center" vertical="center"/>
    </xf>
    <xf numFmtId="1" fontId="10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 wrapText="1" readingOrder="1"/>
      <protection locked="0"/>
    </xf>
    <xf numFmtId="4" fontId="4" fillId="33" borderId="10" xfId="0" applyNumberFormat="1" applyFont="1" applyFill="1" applyBorder="1" applyAlignment="1" applyProtection="1">
      <alignment horizontal="center" vertical="center" wrapText="1" readingOrder="1"/>
      <protection locked="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E0"/>
      <rgbColor rgb="00FF0000"/>
      <rgbColor rgb="000000CD"/>
      <rgbColor rgb="00FFFFFF"/>
      <rgbColor rgb="000000FF"/>
      <rgbColor rgb="000000CD"/>
      <rgbColor rgb="00FFFF00"/>
      <rgbColor rgb="004169E1"/>
      <rgbColor rgb="00FFFFE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tabSelected="1" zoomScalePageLayoutView="0" workbookViewId="0" topLeftCell="A1">
      <selection activeCell="G15" sqref="G15"/>
    </sheetView>
  </sheetViews>
  <sheetFormatPr defaultColWidth="9.140625" defaultRowHeight="12.75"/>
  <cols>
    <col min="1" max="1" width="33.421875" style="3" customWidth="1"/>
    <col min="2" max="2" width="15.421875" style="103" bestFit="1" customWidth="1"/>
    <col min="3" max="3" width="15.421875" style="3" bestFit="1" customWidth="1"/>
    <col min="4" max="4" width="15.28125" style="3" customWidth="1"/>
    <col min="5" max="6" width="13.140625" style="146" customWidth="1"/>
    <col min="7" max="16384" width="9.140625" style="3" customWidth="1"/>
  </cols>
  <sheetData>
    <row r="1" spans="1:6" s="1" customFormat="1" ht="26.25" customHeight="1">
      <c r="A1" s="158" t="s">
        <v>148</v>
      </c>
      <c r="B1" s="158"/>
      <c r="C1" s="158"/>
      <c r="D1" s="158"/>
      <c r="E1" s="158"/>
      <c r="F1" s="158"/>
    </row>
    <row r="2" spans="1:6" s="1" customFormat="1" ht="16.5" customHeight="1">
      <c r="A2" s="153" t="s">
        <v>149</v>
      </c>
      <c r="B2" s="153"/>
      <c r="C2" s="154"/>
      <c r="D2" s="154"/>
      <c r="E2" s="145"/>
      <c r="F2" s="145"/>
    </row>
    <row r="3" spans="1:6" s="57" customFormat="1" ht="38.25">
      <c r="A3" s="54" t="s">
        <v>150</v>
      </c>
      <c r="B3" s="59" t="s">
        <v>254</v>
      </c>
      <c r="C3" s="59" t="s">
        <v>261</v>
      </c>
      <c r="D3" s="59" t="s">
        <v>260</v>
      </c>
      <c r="E3" s="55" t="s">
        <v>68</v>
      </c>
      <c r="F3" s="56" t="s">
        <v>68</v>
      </c>
    </row>
    <row r="4" spans="1:6" s="71" customFormat="1" ht="11.25">
      <c r="A4" s="68">
        <v>1</v>
      </c>
      <c r="B4" s="139">
        <v>2</v>
      </c>
      <c r="C4" s="106">
        <v>3</v>
      </c>
      <c r="D4" s="106">
        <v>4</v>
      </c>
      <c r="E4" s="69" t="s">
        <v>250</v>
      </c>
      <c r="F4" s="70" t="s">
        <v>251</v>
      </c>
    </row>
    <row r="5" spans="1:6" ht="15" customHeight="1">
      <c r="A5" s="82" t="s">
        <v>151</v>
      </c>
      <c r="B5" s="107">
        <v>288318.72</v>
      </c>
      <c r="C5" s="107">
        <v>590531</v>
      </c>
      <c r="D5" s="107">
        <v>323238.11</v>
      </c>
      <c r="E5" s="83">
        <f>D5/B5*100</f>
        <v>112.11138492845696</v>
      </c>
      <c r="F5" s="84">
        <f>D5/C5*100</f>
        <v>54.73685716753227</v>
      </c>
    </row>
    <row r="6" spans="1:6" ht="25.5">
      <c r="A6" s="82" t="s">
        <v>152</v>
      </c>
      <c r="B6" s="107">
        <v>0</v>
      </c>
      <c r="C6" s="107">
        <v>0</v>
      </c>
      <c r="D6" s="107">
        <v>0</v>
      </c>
      <c r="E6" s="83">
        <v>0</v>
      </c>
      <c r="F6" s="84">
        <v>0</v>
      </c>
    </row>
    <row r="7" spans="1:6" ht="15" customHeight="1">
      <c r="A7" s="82" t="s">
        <v>153</v>
      </c>
      <c r="B7" s="107">
        <f>SUM(B5:B6)</f>
        <v>288318.72</v>
      </c>
      <c r="C7" s="107">
        <f>SUM(C5:C6)</f>
        <v>590531</v>
      </c>
      <c r="D7" s="107">
        <f>SUM(D5:D6)</f>
        <v>323238.11</v>
      </c>
      <c r="E7" s="83">
        <f>D7/B7*100</f>
        <v>112.11138492845696</v>
      </c>
      <c r="F7" s="84">
        <f>D7/C7*100</f>
        <v>54.73685716753227</v>
      </c>
    </row>
    <row r="8" spans="1:6" ht="15" customHeight="1">
      <c r="A8" s="82" t="s">
        <v>154</v>
      </c>
      <c r="B8" s="107">
        <v>281258.93</v>
      </c>
      <c r="C8" s="107">
        <v>584772</v>
      </c>
      <c r="D8" s="107">
        <v>326323.51</v>
      </c>
      <c r="E8" s="83">
        <f>D8/B8*100</f>
        <v>116.02245304709082</v>
      </c>
      <c r="F8" s="84">
        <f>D8/C8*100</f>
        <v>55.80354565540075</v>
      </c>
    </row>
    <row r="9" spans="1:6" ht="25.5">
      <c r="A9" s="82" t="s">
        <v>155</v>
      </c>
      <c r="B9" s="107">
        <v>155.55</v>
      </c>
      <c r="C9" s="107">
        <v>7684</v>
      </c>
      <c r="D9" s="107">
        <v>153.45</v>
      </c>
      <c r="E9" s="83">
        <f>D9/B9*100</f>
        <v>98.64995178399228</v>
      </c>
      <c r="F9" s="84">
        <f>D9/C9*100</f>
        <v>1.997006767308693</v>
      </c>
    </row>
    <row r="10" spans="1:6" ht="15" customHeight="1">
      <c r="A10" s="82" t="s">
        <v>122</v>
      </c>
      <c r="B10" s="107">
        <f>SUM(B8:B9)</f>
        <v>281414.48</v>
      </c>
      <c r="C10" s="107">
        <f>SUM(C8:C9)</f>
        <v>592456</v>
      </c>
      <c r="D10" s="107">
        <f>SUM(D8:D9)</f>
        <v>326476.96</v>
      </c>
      <c r="E10" s="83">
        <f>D10/B10*100</f>
        <v>116.01285051145913</v>
      </c>
      <c r="F10" s="84">
        <f>D10/C10*100</f>
        <v>55.10568886128253</v>
      </c>
    </row>
    <row r="11" spans="1:6" ht="15" customHeight="1">
      <c r="A11" s="82" t="s">
        <v>156</v>
      </c>
      <c r="B11" s="107">
        <f>B7-B10</f>
        <v>6904.239999999991</v>
      </c>
      <c r="C11" s="107">
        <f>C7-C10</f>
        <v>-1925</v>
      </c>
      <c r="D11" s="107">
        <f>D7-D10</f>
        <v>-3238.850000000035</v>
      </c>
      <c r="E11" s="83">
        <f>D11/B11*100</f>
        <v>-46.91102858533364</v>
      </c>
      <c r="F11" s="84">
        <f>D11/C11*100</f>
        <v>168.25194805194988</v>
      </c>
    </row>
    <row r="12" ht="409.5" customHeight="1" hidden="1"/>
    <row r="13" ht="15.75" customHeight="1"/>
    <row r="14" spans="1:6" s="1" customFormat="1" ht="16.5" customHeight="1">
      <c r="A14" s="153" t="s">
        <v>157</v>
      </c>
      <c r="B14" s="153"/>
      <c r="C14" s="154"/>
      <c r="D14" s="154"/>
      <c r="E14" s="145"/>
      <c r="F14" s="145"/>
    </row>
    <row r="15" spans="1:6" s="57" customFormat="1" ht="38.25">
      <c r="A15" s="54" t="s">
        <v>150</v>
      </c>
      <c r="B15" s="59" t="s">
        <v>254</v>
      </c>
      <c r="C15" s="59" t="s">
        <v>261</v>
      </c>
      <c r="D15" s="59" t="s">
        <v>260</v>
      </c>
      <c r="E15" s="55" t="s">
        <v>68</v>
      </c>
      <c r="F15" s="56" t="s">
        <v>68</v>
      </c>
    </row>
    <row r="16" spans="1:6" s="71" customFormat="1" ht="11.25">
      <c r="A16" s="68">
        <v>1</v>
      </c>
      <c r="B16" s="139">
        <v>2</v>
      </c>
      <c r="C16" s="106">
        <v>3</v>
      </c>
      <c r="D16" s="106">
        <v>4</v>
      </c>
      <c r="E16" s="69" t="s">
        <v>250</v>
      </c>
      <c r="F16" s="70" t="s">
        <v>251</v>
      </c>
    </row>
    <row r="17" spans="1:6" ht="25.5">
      <c r="A17" s="82" t="s">
        <v>158</v>
      </c>
      <c r="B17" s="107">
        <v>0</v>
      </c>
      <c r="C17" s="107">
        <v>0</v>
      </c>
      <c r="D17" s="107">
        <v>0</v>
      </c>
      <c r="E17" s="83">
        <v>0</v>
      </c>
      <c r="F17" s="84">
        <v>0</v>
      </c>
    </row>
    <row r="18" spans="1:6" ht="25.5">
      <c r="A18" s="82" t="s">
        <v>159</v>
      </c>
      <c r="B18" s="107">
        <v>0</v>
      </c>
      <c r="C18" s="107">
        <v>0</v>
      </c>
      <c r="D18" s="107">
        <v>0</v>
      </c>
      <c r="E18" s="83">
        <v>0</v>
      </c>
      <c r="F18" s="84">
        <v>0</v>
      </c>
    </row>
    <row r="19" spans="1:6" ht="15" customHeight="1">
      <c r="A19" s="82" t="s">
        <v>160</v>
      </c>
      <c r="B19" s="107">
        <f>B17-B18</f>
        <v>0</v>
      </c>
      <c r="C19" s="107">
        <f>C17-C18</f>
        <v>0</v>
      </c>
      <c r="D19" s="107">
        <f>D17-D18</f>
        <v>0</v>
      </c>
      <c r="E19" s="83">
        <v>0</v>
      </c>
      <c r="F19" s="84">
        <v>0</v>
      </c>
    </row>
    <row r="20" spans="1:4" ht="12.75">
      <c r="A20" s="2"/>
      <c r="B20" s="104"/>
      <c r="C20" s="108"/>
      <c r="D20" s="108"/>
    </row>
    <row r="21" spans="1:6" s="1" customFormat="1" ht="18" customHeight="1">
      <c r="A21" s="155" t="s">
        <v>169</v>
      </c>
      <c r="B21" s="155"/>
      <c r="C21" s="155"/>
      <c r="D21" s="144"/>
      <c r="E21" s="145"/>
      <c r="F21" s="145"/>
    </row>
    <row r="22" spans="1:6" ht="38.25">
      <c r="A22" s="86" t="s">
        <v>170</v>
      </c>
      <c r="B22" s="107">
        <v>14226.26</v>
      </c>
      <c r="C22" s="107">
        <v>1925</v>
      </c>
      <c r="D22" s="107">
        <v>8184.98</v>
      </c>
      <c r="E22" s="83">
        <f>D22/B22*100</f>
        <v>57.53430627585887</v>
      </c>
      <c r="F22" s="84">
        <f>D22/C22*100</f>
        <v>425.1937662337662</v>
      </c>
    </row>
    <row r="23" spans="1:6" ht="38.25">
      <c r="A23" s="86" t="s">
        <v>171</v>
      </c>
      <c r="B23" s="109">
        <f>B11+B19+B22</f>
        <v>21130.499999999993</v>
      </c>
      <c r="C23" s="109">
        <f>C11+C19+C22</f>
        <v>0</v>
      </c>
      <c r="D23" s="109">
        <f>D11+D19+D22</f>
        <v>4946.129999999965</v>
      </c>
      <c r="E23" s="83">
        <f>D23/B23*100</f>
        <v>23.407538865620626</v>
      </c>
      <c r="F23" s="84">
        <v>0</v>
      </c>
    </row>
    <row r="24" ht="14.25" customHeight="1"/>
    <row r="25" spans="1:6" s="1" customFormat="1" ht="18" customHeight="1">
      <c r="A25" s="155" t="s">
        <v>172</v>
      </c>
      <c r="B25" s="155"/>
      <c r="C25" s="156"/>
      <c r="D25" s="156"/>
      <c r="E25" s="145"/>
      <c r="F25" s="145"/>
    </row>
    <row r="26" spans="1:6" ht="25.5">
      <c r="A26" s="86" t="s">
        <v>173</v>
      </c>
      <c r="B26" s="110">
        <f>SUM(B22)</f>
        <v>14226.26</v>
      </c>
      <c r="C26" s="110">
        <f>SUM(C22)</f>
        <v>1925</v>
      </c>
      <c r="D26" s="110">
        <f>SUM(D22)</f>
        <v>8184.98</v>
      </c>
      <c r="E26" s="83">
        <f>D26/B26*100</f>
        <v>57.53430627585887</v>
      </c>
      <c r="F26" s="84">
        <f>D26/C26*100</f>
        <v>425.1937662337662</v>
      </c>
    </row>
    <row r="27" spans="1:4" ht="12.75">
      <c r="A27" s="58"/>
      <c r="B27" s="105"/>
      <c r="C27" s="111"/>
      <c r="D27" s="111"/>
    </row>
    <row r="28" spans="1:6" s="1" customFormat="1" ht="16.5" customHeight="1">
      <c r="A28" s="157" t="s">
        <v>161</v>
      </c>
      <c r="B28" s="157"/>
      <c r="C28" s="154"/>
      <c r="D28" s="154"/>
      <c r="E28" s="145"/>
      <c r="F28" s="145"/>
    </row>
    <row r="29" spans="1:6" s="57" customFormat="1" ht="38.25">
      <c r="A29" s="59" t="s">
        <v>150</v>
      </c>
      <c r="B29" s="59" t="s">
        <v>254</v>
      </c>
      <c r="C29" s="59" t="s">
        <v>261</v>
      </c>
      <c r="D29" s="59" t="s">
        <v>260</v>
      </c>
      <c r="E29" s="55" t="s">
        <v>68</v>
      </c>
      <c r="F29" s="56" t="s">
        <v>68</v>
      </c>
    </row>
    <row r="30" spans="1:6" s="71" customFormat="1" ht="11.25">
      <c r="A30" s="72">
        <v>1</v>
      </c>
      <c r="B30" s="139">
        <v>2</v>
      </c>
      <c r="C30" s="106">
        <v>3</v>
      </c>
      <c r="D30" s="106">
        <v>4</v>
      </c>
      <c r="E30" s="69" t="s">
        <v>250</v>
      </c>
      <c r="F30" s="70" t="s">
        <v>251</v>
      </c>
    </row>
    <row r="31" spans="1:6" ht="15" customHeight="1">
      <c r="A31" s="85" t="s">
        <v>162</v>
      </c>
      <c r="B31" s="107">
        <f>SUM(B7)</f>
        <v>288318.72</v>
      </c>
      <c r="C31" s="107">
        <f>SUM(C7)</f>
        <v>590531</v>
      </c>
      <c r="D31" s="107">
        <f>SUM(D7)</f>
        <v>323238.11</v>
      </c>
      <c r="E31" s="83">
        <f>D31/B31*100</f>
        <v>112.11138492845696</v>
      </c>
      <c r="F31" s="84">
        <f aca="true" t="shared" si="0" ref="F31:F37">D31/C31*100</f>
        <v>54.73685716753227</v>
      </c>
    </row>
    <row r="32" spans="1:6" ht="15" customHeight="1">
      <c r="A32" s="85" t="s">
        <v>163</v>
      </c>
      <c r="B32" s="107">
        <f>SUM(B22)</f>
        <v>14226.26</v>
      </c>
      <c r="C32" s="107">
        <f>SUM(C22)</f>
        <v>1925</v>
      </c>
      <c r="D32" s="107">
        <f>SUM(D22)</f>
        <v>8184.98</v>
      </c>
      <c r="E32" s="83">
        <f>D32/B32*100</f>
        <v>57.53430627585887</v>
      </c>
      <c r="F32" s="84">
        <f t="shared" si="0"/>
        <v>425.1937662337662</v>
      </c>
    </row>
    <row r="33" spans="1:6" ht="25.5">
      <c r="A33" s="82" t="s">
        <v>164</v>
      </c>
      <c r="B33" s="107">
        <f>SUM(B17)</f>
        <v>0</v>
      </c>
      <c r="C33" s="107">
        <f>SUM(C17)</f>
        <v>0</v>
      </c>
      <c r="D33" s="107">
        <f>SUM(D17)</f>
        <v>0</v>
      </c>
      <c r="E33" s="83">
        <v>0</v>
      </c>
      <c r="F33" s="84">
        <v>0</v>
      </c>
    </row>
    <row r="34" spans="1:6" ht="15" customHeight="1">
      <c r="A34" s="82" t="s">
        <v>165</v>
      </c>
      <c r="B34" s="107">
        <f>SUM(B31:B33)</f>
        <v>302544.98</v>
      </c>
      <c r="C34" s="107">
        <f>SUM(C31:C33)</f>
        <v>592456</v>
      </c>
      <c r="D34" s="107">
        <f>SUM(D31:D33)</f>
        <v>331423.08999999997</v>
      </c>
      <c r="E34" s="83">
        <f>D34/B34*100</f>
        <v>109.54506334892748</v>
      </c>
      <c r="F34" s="84">
        <f t="shared" si="0"/>
        <v>55.94054073213876</v>
      </c>
    </row>
    <row r="35" spans="1:6" ht="15" customHeight="1">
      <c r="A35" s="82" t="s">
        <v>166</v>
      </c>
      <c r="B35" s="107">
        <f>SUM(B10)</f>
        <v>281414.48</v>
      </c>
      <c r="C35" s="107">
        <f>SUM(C10)</f>
        <v>592456</v>
      </c>
      <c r="D35" s="107">
        <f>SUM(D10)</f>
        <v>326476.96</v>
      </c>
      <c r="E35" s="83">
        <f>D35/B35*100</f>
        <v>116.01285051145913</v>
      </c>
      <c r="F35" s="84">
        <f t="shared" si="0"/>
        <v>55.10568886128253</v>
      </c>
    </row>
    <row r="36" spans="1:6" ht="25.5">
      <c r="A36" s="82" t="s">
        <v>167</v>
      </c>
      <c r="B36" s="107">
        <f>SUM(B18)</f>
        <v>0</v>
      </c>
      <c r="C36" s="107">
        <f>SUM(C18)</f>
        <v>0</v>
      </c>
      <c r="D36" s="107">
        <f>SUM(D18)</f>
        <v>0</v>
      </c>
      <c r="E36" s="83">
        <v>0</v>
      </c>
      <c r="F36" s="84">
        <v>0</v>
      </c>
    </row>
    <row r="37" spans="1:6" ht="25.5">
      <c r="A37" s="82" t="s">
        <v>168</v>
      </c>
      <c r="B37" s="107">
        <f>SUM(B35:B36)</f>
        <v>281414.48</v>
      </c>
      <c r="C37" s="107">
        <f>SUM(C35:C36)</f>
        <v>592456</v>
      </c>
      <c r="D37" s="107">
        <f>SUM(D35:D36)</f>
        <v>326476.96</v>
      </c>
      <c r="E37" s="83">
        <f>D37/B37*100</f>
        <v>116.01285051145913</v>
      </c>
      <c r="F37" s="84">
        <f t="shared" si="0"/>
        <v>55.10568886128253</v>
      </c>
    </row>
    <row r="38" ht="409.5" customHeight="1" hidden="1"/>
    <row r="39" ht="25.5" customHeight="1"/>
    <row r="40" ht="12.75">
      <c r="A40" s="152" t="s">
        <v>292</v>
      </c>
    </row>
    <row r="41" spans="1:4" ht="12.75">
      <c r="A41" s="148" t="s">
        <v>262</v>
      </c>
      <c r="B41" s="3"/>
      <c r="D41" s="3" t="s">
        <v>248</v>
      </c>
    </row>
    <row r="42" spans="1:4" ht="12.75">
      <c r="A42" s="152" t="s">
        <v>294</v>
      </c>
      <c r="D42" s="3" t="s">
        <v>249</v>
      </c>
    </row>
  </sheetData>
  <sheetProtection/>
  <mergeCells count="6">
    <mergeCell ref="A2:D2"/>
    <mergeCell ref="A14:D14"/>
    <mergeCell ref="A21:C21"/>
    <mergeCell ref="A25:D25"/>
    <mergeCell ref="A28:D28"/>
    <mergeCell ref="A1:F1"/>
  </mergeCells>
  <printOptions/>
  <pageMargins left="0.5905511811023623" right="0.5905511811023623" top="0.5905511811023623" bottom="0.5905511811023623" header="0.5905511811023623" footer="0.5905511811023623"/>
  <pageSetup fitToHeight="1" fitToWidth="1" horizontalDpi="600" verticalDpi="600" orientation="portrait" paperSize="9" scale="87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zoomScalePageLayoutView="0" workbookViewId="0" topLeftCell="A45">
      <selection activeCell="C59" sqref="C59"/>
    </sheetView>
  </sheetViews>
  <sheetFormatPr defaultColWidth="9.140625" defaultRowHeight="12.75"/>
  <cols>
    <col min="1" max="1" width="9.28125" style="0" customWidth="1"/>
    <col min="2" max="2" width="42.28125" style="0" customWidth="1"/>
    <col min="3" max="5" width="15.421875" style="122" customWidth="1"/>
    <col min="6" max="7" width="14.28125" style="0" customWidth="1"/>
  </cols>
  <sheetData>
    <row r="1" spans="1:7" ht="30" customHeight="1">
      <c r="A1" s="159" t="s">
        <v>263</v>
      </c>
      <c r="B1" s="159"/>
      <c r="C1" s="159"/>
      <c r="D1" s="159"/>
      <c r="E1" s="159"/>
      <c r="F1" s="159"/>
      <c r="G1" s="159"/>
    </row>
    <row r="2" spans="1:7" ht="42" customHeight="1">
      <c r="A2" s="28" t="s">
        <v>66</v>
      </c>
      <c r="B2" s="13" t="s">
        <v>67</v>
      </c>
      <c r="C2" s="140" t="s">
        <v>255</v>
      </c>
      <c r="D2" s="112" t="s">
        <v>264</v>
      </c>
      <c r="E2" s="112" t="s">
        <v>265</v>
      </c>
      <c r="F2" s="4" t="s">
        <v>68</v>
      </c>
      <c r="G2" s="4" t="s">
        <v>68</v>
      </c>
    </row>
    <row r="3" spans="1:7" s="75" customFormat="1" ht="11.25">
      <c r="A3" s="160">
        <v>1</v>
      </c>
      <c r="B3" s="161"/>
      <c r="C3" s="141">
        <v>2</v>
      </c>
      <c r="D3" s="73">
        <v>3</v>
      </c>
      <c r="E3" s="73">
        <v>4</v>
      </c>
      <c r="F3" s="74" t="s">
        <v>250</v>
      </c>
      <c r="G3" s="74" t="s">
        <v>251</v>
      </c>
    </row>
    <row r="4" spans="1:7" ht="30" customHeight="1">
      <c r="A4" s="34">
        <v>6</v>
      </c>
      <c r="B4" s="35" t="s">
        <v>186</v>
      </c>
      <c r="C4" s="113">
        <f>SUM(C5,C13,C16,C19,C26)</f>
        <v>288318.72000000003</v>
      </c>
      <c r="D4" s="113">
        <f>SUM(D5,D13,D16,D19,D26)</f>
        <v>590531</v>
      </c>
      <c r="E4" s="113">
        <f>SUM(E5,E13,E16,E19,E26)</f>
        <v>323238.11000000004</v>
      </c>
      <c r="F4" s="33">
        <f aca="true" t="shared" si="0" ref="F4:F9">E4/C4*100</f>
        <v>112.11138492845696</v>
      </c>
      <c r="G4" s="33">
        <f>E4/D4*100</f>
        <v>54.736857167532285</v>
      </c>
    </row>
    <row r="5" spans="1:7" ht="30" customHeight="1">
      <c r="A5" s="14">
        <v>63</v>
      </c>
      <c r="B5" s="15" t="s">
        <v>76</v>
      </c>
      <c r="C5" s="114">
        <f>SUM(C6,C8,C11)</f>
        <v>249423.79</v>
      </c>
      <c r="D5" s="114">
        <v>522974</v>
      </c>
      <c r="E5" s="114">
        <f>SUM(E6,E8,E11)</f>
        <v>277467.26</v>
      </c>
      <c r="F5" s="7">
        <f t="shared" si="0"/>
        <v>111.24330201220982</v>
      </c>
      <c r="G5" s="7">
        <f>E5/D5*100</f>
        <v>53.05565095014284</v>
      </c>
    </row>
    <row r="6" spans="1:7" ht="30" customHeight="1">
      <c r="A6" s="14">
        <v>632</v>
      </c>
      <c r="B6" s="15" t="s">
        <v>193</v>
      </c>
      <c r="C6" s="114">
        <f>C7</f>
        <v>5876.72</v>
      </c>
      <c r="D6" s="114"/>
      <c r="E6" s="114">
        <f>E7</f>
        <v>2000</v>
      </c>
      <c r="F6" s="7">
        <f t="shared" si="0"/>
        <v>34.03258960780843</v>
      </c>
      <c r="G6" s="7"/>
    </row>
    <row r="7" spans="1:7" ht="30" customHeight="1">
      <c r="A7" s="17">
        <v>6323</v>
      </c>
      <c r="B7" s="18" t="s">
        <v>247</v>
      </c>
      <c r="C7" s="115">
        <v>5876.72</v>
      </c>
      <c r="D7" s="115"/>
      <c r="E7" s="115">
        <v>2000</v>
      </c>
      <c r="F7" s="7">
        <f t="shared" si="0"/>
        <v>34.03258960780843</v>
      </c>
      <c r="G7" s="8"/>
    </row>
    <row r="8" spans="1:7" ht="30" customHeight="1">
      <c r="A8" s="14">
        <v>636</v>
      </c>
      <c r="B8" s="15" t="s">
        <v>77</v>
      </c>
      <c r="C8" s="114">
        <f>SUM(C9:C10)</f>
        <v>243547.07</v>
      </c>
      <c r="D8" s="114"/>
      <c r="E8" s="114">
        <f>SUM(E9:E10)</f>
        <v>275366.31</v>
      </c>
      <c r="F8" s="7">
        <f t="shared" si="0"/>
        <v>113.06492416435148</v>
      </c>
      <c r="G8" s="7"/>
    </row>
    <row r="9" spans="1:7" ht="30" customHeight="1">
      <c r="A9" s="17">
        <v>6361</v>
      </c>
      <c r="B9" s="18" t="s">
        <v>126</v>
      </c>
      <c r="C9" s="115">
        <v>243547.07</v>
      </c>
      <c r="D9" s="115"/>
      <c r="E9" s="115">
        <v>275366.31</v>
      </c>
      <c r="F9" s="7">
        <f t="shared" si="0"/>
        <v>113.06492416435148</v>
      </c>
      <c r="G9" s="7"/>
    </row>
    <row r="10" spans="1:7" ht="30" customHeight="1">
      <c r="A10" s="17">
        <v>6362</v>
      </c>
      <c r="B10" s="18" t="s">
        <v>127</v>
      </c>
      <c r="C10" s="115">
        <v>0</v>
      </c>
      <c r="D10" s="115"/>
      <c r="E10" s="115">
        <v>0</v>
      </c>
      <c r="F10" s="7">
        <v>0</v>
      </c>
      <c r="G10" s="7"/>
    </row>
    <row r="11" spans="1:7" ht="30" customHeight="1">
      <c r="A11" s="14">
        <v>639</v>
      </c>
      <c r="B11" s="15" t="s">
        <v>281</v>
      </c>
      <c r="C11" s="114">
        <f>C12</f>
        <v>0</v>
      </c>
      <c r="D11" s="114"/>
      <c r="E11" s="114">
        <f>E12</f>
        <v>100.95</v>
      </c>
      <c r="F11" s="7">
        <v>0</v>
      </c>
      <c r="G11" s="7"/>
    </row>
    <row r="12" spans="1:7" ht="30" customHeight="1">
      <c r="A12" s="17">
        <v>6391</v>
      </c>
      <c r="B12" s="18" t="s">
        <v>282</v>
      </c>
      <c r="C12" s="115">
        <v>0</v>
      </c>
      <c r="D12" s="115"/>
      <c r="E12" s="115">
        <v>100.95</v>
      </c>
      <c r="F12" s="7">
        <v>0</v>
      </c>
      <c r="G12" s="7"/>
    </row>
    <row r="13" spans="1:7" ht="30" customHeight="1">
      <c r="A13" s="14">
        <v>64</v>
      </c>
      <c r="B13" s="15" t="s">
        <v>129</v>
      </c>
      <c r="C13" s="114">
        <f>SUM(C14)</f>
        <v>0.04</v>
      </c>
      <c r="D13" s="114">
        <v>3</v>
      </c>
      <c r="E13" s="114">
        <f>SUM(E14)</f>
        <v>0.01</v>
      </c>
      <c r="F13" s="7">
        <f aca="true" t="shared" si="1" ref="F13:F19">E13/C13*100</f>
        <v>25</v>
      </c>
      <c r="G13" s="7">
        <f>E13/D13*100</f>
        <v>0.33333333333333337</v>
      </c>
    </row>
    <row r="14" spans="1:7" ht="30" customHeight="1">
      <c r="A14" s="14">
        <v>641</v>
      </c>
      <c r="B14" s="15" t="s">
        <v>130</v>
      </c>
      <c r="C14" s="114">
        <f>C15</f>
        <v>0.04</v>
      </c>
      <c r="D14" s="114"/>
      <c r="E14" s="114">
        <f>E15</f>
        <v>0.01</v>
      </c>
      <c r="F14" s="7">
        <f t="shared" si="1"/>
        <v>25</v>
      </c>
      <c r="G14" s="7"/>
    </row>
    <row r="15" spans="1:7" ht="30" customHeight="1">
      <c r="A15" s="17">
        <v>6413</v>
      </c>
      <c r="B15" s="18" t="s">
        <v>141</v>
      </c>
      <c r="C15" s="115">
        <v>0.04</v>
      </c>
      <c r="D15" s="115"/>
      <c r="E15" s="115">
        <v>0.01</v>
      </c>
      <c r="F15" s="7">
        <f t="shared" si="1"/>
        <v>25</v>
      </c>
      <c r="G15" s="8"/>
    </row>
    <row r="16" spans="1:7" ht="30" customHeight="1">
      <c r="A16" s="14">
        <v>65</v>
      </c>
      <c r="B16" s="15" t="s">
        <v>131</v>
      </c>
      <c r="C16" s="114">
        <f>C17</f>
        <v>8200.28</v>
      </c>
      <c r="D16" s="114">
        <v>11801</v>
      </c>
      <c r="E16" s="114">
        <f>E17</f>
        <v>11546.88</v>
      </c>
      <c r="F16" s="7">
        <f t="shared" si="1"/>
        <v>140.81080158238498</v>
      </c>
      <c r="G16" s="7">
        <f>E16/D16*100</f>
        <v>97.84662316752816</v>
      </c>
    </row>
    <row r="17" spans="1:7" ht="30" customHeight="1">
      <c r="A17" s="14">
        <v>652</v>
      </c>
      <c r="B17" s="15" t="s">
        <v>74</v>
      </c>
      <c r="C17" s="114">
        <f>C18</f>
        <v>8200.28</v>
      </c>
      <c r="D17" s="114"/>
      <c r="E17" s="114">
        <f>E18</f>
        <v>11546.88</v>
      </c>
      <c r="F17" s="7">
        <f t="shared" si="1"/>
        <v>140.81080158238498</v>
      </c>
      <c r="G17" s="7"/>
    </row>
    <row r="18" spans="1:7" ht="30" customHeight="1">
      <c r="A18" s="17">
        <v>6526</v>
      </c>
      <c r="B18" s="18" t="s">
        <v>75</v>
      </c>
      <c r="C18" s="115">
        <v>8200.28</v>
      </c>
      <c r="D18" s="115"/>
      <c r="E18" s="115">
        <v>11546.88</v>
      </c>
      <c r="F18" s="7">
        <f t="shared" si="1"/>
        <v>140.81080158238498</v>
      </c>
      <c r="G18" s="7"/>
    </row>
    <row r="19" spans="1:7" ht="30" customHeight="1">
      <c r="A19" s="14">
        <v>66</v>
      </c>
      <c r="B19" s="15" t="s">
        <v>72</v>
      </c>
      <c r="C19" s="114">
        <f>SUM(C20,C23)</f>
        <v>92.91</v>
      </c>
      <c r="D19" s="114">
        <v>1487</v>
      </c>
      <c r="E19" s="114">
        <f>SUM(E20,E23)</f>
        <v>683.45</v>
      </c>
      <c r="F19" s="7">
        <f t="shared" si="1"/>
        <v>735.6043482940481</v>
      </c>
      <c r="G19" s="7">
        <f>E19/D19*100</f>
        <v>45.96166778749159</v>
      </c>
    </row>
    <row r="20" spans="1:7" ht="30" customHeight="1">
      <c r="A20" s="14">
        <v>661</v>
      </c>
      <c r="B20" s="15" t="s">
        <v>132</v>
      </c>
      <c r="C20" s="114">
        <f>C22</f>
        <v>0</v>
      </c>
      <c r="D20" s="114"/>
      <c r="E20" s="114">
        <f>E22</f>
        <v>0</v>
      </c>
      <c r="F20" s="7">
        <v>0</v>
      </c>
      <c r="G20" s="7"/>
    </row>
    <row r="21" spans="1:7" ht="30" customHeight="1">
      <c r="A21" s="17">
        <v>6614</v>
      </c>
      <c r="B21" s="18" t="s">
        <v>195</v>
      </c>
      <c r="C21" s="115">
        <v>0</v>
      </c>
      <c r="D21" s="115"/>
      <c r="E21" s="115">
        <v>0</v>
      </c>
      <c r="F21" s="7">
        <v>0</v>
      </c>
      <c r="G21" s="8"/>
    </row>
    <row r="22" spans="1:7" ht="30" customHeight="1">
      <c r="A22" s="17">
        <v>6615</v>
      </c>
      <c r="B22" s="18" t="s">
        <v>194</v>
      </c>
      <c r="C22" s="115">
        <v>0</v>
      </c>
      <c r="D22" s="115"/>
      <c r="E22" s="115">
        <v>0</v>
      </c>
      <c r="F22" s="7">
        <v>0</v>
      </c>
      <c r="G22" s="7"/>
    </row>
    <row r="23" spans="1:7" ht="30" customHeight="1">
      <c r="A23" s="14">
        <v>663</v>
      </c>
      <c r="B23" s="15" t="s">
        <v>73</v>
      </c>
      <c r="C23" s="114">
        <f>SUM(C24:C25)</f>
        <v>92.91</v>
      </c>
      <c r="D23" s="114"/>
      <c r="E23" s="114">
        <f>SUM(E24:E25)</f>
        <v>683.45</v>
      </c>
      <c r="F23" s="7">
        <f>E23/C23*100</f>
        <v>735.6043482940481</v>
      </c>
      <c r="G23" s="7"/>
    </row>
    <row r="24" spans="1:7" ht="30" customHeight="1">
      <c r="A24" s="17">
        <v>6631</v>
      </c>
      <c r="B24" s="18" t="s">
        <v>133</v>
      </c>
      <c r="C24" s="115">
        <v>0</v>
      </c>
      <c r="D24" s="115"/>
      <c r="E24" s="115">
        <v>585</v>
      </c>
      <c r="F24" s="7">
        <v>0</v>
      </c>
      <c r="G24" s="7"/>
    </row>
    <row r="25" spans="1:7" ht="30" customHeight="1">
      <c r="A25" s="17">
        <v>6632</v>
      </c>
      <c r="B25" s="18" t="s">
        <v>196</v>
      </c>
      <c r="C25" s="115">
        <v>92.91</v>
      </c>
      <c r="D25" s="115"/>
      <c r="E25" s="115">
        <v>98.45</v>
      </c>
      <c r="F25" s="7">
        <f>E25/C25*100</f>
        <v>105.9627596598859</v>
      </c>
      <c r="G25" s="7"/>
    </row>
    <row r="26" spans="1:7" ht="30" customHeight="1">
      <c r="A26" s="14">
        <v>67</v>
      </c>
      <c r="B26" s="15" t="s">
        <v>69</v>
      </c>
      <c r="C26" s="114">
        <f>C27</f>
        <v>30601.7</v>
      </c>
      <c r="D26" s="114">
        <v>54266</v>
      </c>
      <c r="E26" s="114">
        <f>E27</f>
        <v>33540.51</v>
      </c>
      <c r="F26" s="7">
        <f>E26/C26*100</f>
        <v>109.6034207249924</v>
      </c>
      <c r="G26" s="7">
        <f>E26/D26*100</f>
        <v>61.80759591641175</v>
      </c>
    </row>
    <row r="27" spans="1:7" ht="30" customHeight="1">
      <c r="A27" s="14">
        <v>671</v>
      </c>
      <c r="B27" s="15" t="s">
        <v>128</v>
      </c>
      <c r="C27" s="114">
        <f>SUM(C28:C29)</f>
        <v>30601.7</v>
      </c>
      <c r="D27" s="114"/>
      <c r="E27" s="114">
        <f>SUM(E28:E29)</f>
        <v>33540.51</v>
      </c>
      <c r="F27" s="7">
        <f>E27/C27*100</f>
        <v>109.6034207249924</v>
      </c>
      <c r="G27" s="7"/>
    </row>
    <row r="28" spans="1:7" ht="30" customHeight="1">
      <c r="A28" s="17">
        <v>6711</v>
      </c>
      <c r="B28" s="18" t="s">
        <v>70</v>
      </c>
      <c r="C28" s="115">
        <v>30601.7</v>
      </c>
      <c r="D28" s="115"/>
      <c r="E28" s="115">
        <v>33540.51</v>
      </c>
      <c r="F28" s="7">
        <f>E28/C28*100</f>
        <v>109.6034207249924</v>
      </c>
      <c r="G28" s="7"/>
    </row>
    <row r="29" spans="1:7" ht="30" customHeight="1">
      <c r="A29" s="17">
        <v>6712</v>
      </c>
      <c r="B29" s="31" t="s">
        <v>71</v>
      </c>
      <c r="C29" s="115">
        <v>0</v>
      </c>
      <c r="D29" s="115"/>
      <c r="E29" s="115">
        <v>0</v>
      </c>
      <c r="F29" s="7">
        <v>0</v>
      </c>
      <c r="G29" s="7"/>
    </row>
    <row r="30" spans="1:7" ht="30" customHeight="1">
      <c r="A30" s="87">
        <v>7</v>
      </c>
      <c r="B30" s="88" t="s">
        <v>174</v>
      </c>
      <c r="C30" s="116">
        <f>SUM(C31,C33)</f>
        <v>0</v>
      </c>
      <c r="D30" s="116">
        <f>SUM(D31,D33)</f>
        <v>0</v>
      </c>
      <c r="E30" s="116">
        <f>SUM(E31,E33)</f>
        <v>0</v>
      </c>
      <c r="F30" s="33">
        <v>0</v>
      </c>
      <c r="G30" s="33">
        <v>0</v>
      </c>
    </row>
    <row r="31" spans="1:7" ht="30" customHeight="1">
      <c r="A31" s="89">
        <v>71</v>
      </c>
      <c r="B31" s="90" t="s">
        <v>175</v>
      </c>
      <c r="C31" s="117">
        <f>C32</f>
        <v>0</v>
      </c>
      <c r="D31" s="117">
        <f>D32</f>
        <v>0</v>
      </c>
      <c r="E31" s="117">
        <f>E32</f>
        <v>0</v>
      </c>
      <c r="F31" s="7">
        <v>0</v>
      </c>
      <c r="G31" s="7">
        <v>0</v>
      </c>
    </row>
    <row r="32" spans="1:7" ht="30" customHeight="1">
      <c r="A32" s="91">
        <v>711</v>
      </c>
      <c r="B32" s="92" t="s">
        <v>176</v>
      </c>
      <c r="C32" s="115"/>
      <c r="D32" s="115"/>
      <c r="E32" s="115"/>
      <c r="F32" s="7">
        <v>0</v>
      </c>
      <c r="G32" s="7"/>
    </row>
    <row r="33" spans="1:7" ht="30" customHeight="1">
      <c r="A33" s="89">
        <v>72</v>
      </c>
      <c r="B33" s="90" t="s">
        <v>177</v>
      </c>
      <c r="C33" s="117">
        <f>SUM(C34:C34)</f>
        <v>0</v>
      </c>
      <c r="D33" s="117">
        <f>SUM(D34:D34)</f>
        <v>0</v>
      </c>
      <c r="E33" s="117">
        <f>SUM(E34:E34)</f>
        <v>0</v>
      </c>
      <c r="F33" s="7">
        <v>0</v>
      </c>
      <c r="G33" s="7">
        <v>0</v>
      </c>
    </row>
    <row r="34" spans="1:7" ht="30" customHeight="1">
      <c r="A34" s="91">
        <v>722</v>
      </c>
      <c r="B34" s="92" t="s">
        <v>178</v>
      </c>
      <c r="C34" s="115"/>
      <c r="D34" s="115"/>
      <c r="E34" s="115"/>
      <c r="F34" s="7">
        <v>0</v>
      </c>
      <c r="G34" s="7"/>
    </row>
    <row r="35" spans="1:7" ht="30" customHeight="1">
      <c r="A35" s="93">
        <v>8</v>
      </c>
      <c r="B35" s="88" t="s">
        <v>179</v>
      </c>
      <c r="C35" s="113">
        <f>SUM(C36,C38,C40)</f>
        <v>0</v>
      </c>
      <c r="D35" s="113">
        <f>SUM(D36,D38,D40)</f>
        <v>0</v>
      </c>
      <c r="E35" s="113">
        <f>SUM(E36,E38,E40)</f>
        <v>0</v>
      </c>
      <c r="F35" s="33">
        <v>0</v>
      </c>
      <c r="G35" s="33">
        <v>0</v>
      </c>
    </row>
    <row r="36" spans="1:7" ht="30" customHeight="1">
      <c r="A36" s="94">
        <v>81</v>
      </c>
      <c r="B36" s="90" t="s">
        <v>180</v>
      </c>
      <c r="C36" s="114">
        <f>SUM(C37:C37)</f>
        <v>0</v>
      </c>
      <c r="D36" s="114">
        <f>SUM(D37:D37)</f>
        <v>0</v>
      </c>
      <c r="E36" s="114">
        <f>SUM(E37:E37)</f>
        <v>0</v>
      </c>
      <c r="F36" s="7">
        <v>0</v>
      </c>
      <c r="G36" s="7">
        <v>0</v>
      </c>
    </row>
    <row r="37" spans="1:7" ht="30" customHeight="1">
      <c r="A37" s="95">
        <v>818</v>
      </c>
      <c r="B37" s="92" t="s">
        <v>181</v>
      </c>
      <c r="C37" s="115"/>
      <c r="D37" s="115"/>
      <c r="E37" s="115"/>
      <c r="F37" s="7">
        <v>0</v>
      </c>
      <c r="G37" s="7"/>
    </row>
    <row r="38" spans="1:7" ht="30" customHeight="1">
      <c r="A38" s="94">
        <v>83</v>
      </c>
      <c r="B38" s="90" t="s">
        <v>182</v>
      </c>
      <c r="C38" s="114"/>
      <c r="D38" s="114">
        <f>D39</f>
        <v>0</v>
      </c>
      <c r="E38" s="114"/>
      <c r="F38" s="7">
        <v>0</v>
      </c>
      <c r="G38" s="7">
        <v>0</v>
      </c>
    </row>
    <row r="39" spans="1:7" ht="30" customHeight="1">
      <c r="A39" s="95">
        <v>832</v>
      </c>
      <c r="B39" s="92" t="s">
        <v>183</v>
      </c>
      <c r="C39" s="115"/>
      <c r="D39" s="115"/>
      <c r="E39" s="115"/>
      <c r="F39" s="7">
        <v>0</v>
      </c>
      <c r="G39" s="7"/>
    </row>
    <row r="40" spans="1:7" ht="30" customHeight="1">
      <c r="A40" s="94">
        <v>84</v>
      </c>
      <c r="B40" s="90" t="s">
        <v>184</v>
      </c>
      <c r="C40" s="114"/>
      <c r="D40" s="114">
        <f>SUM(D41:D41)</f>
        <v>0</v>
      </c>
      <c r="E40" s="114"/>
      <c r="F40" s="7">
        <v>0</v>
      </c>
      <c r="G40" s="7">
        <v>0</v>
      </c>
    </row>
    <row r="41" spans="1:7" ht="30" customHeight="1">
      <c r="A41" s="95">
        <v>844</v>
      </c>
      <c r="B41" s="92" t="s">
        <v>185</v>
      </c>
      <c r="C41" s="115"/>
      <c r="D41" s="115"/>
      <c r="E41" s="115"/>
      <c r="F41" s="7">
        <v>0</v>
      </c>
      <c r="G41" s="7"/>
    </row>
    <row r="42" spans="1:7" ht="30" customHeight="1">
      <c r="A42" s="36" t="s">
        <v>78</v>
      </c>
      <c r="B42" s="37"/>
      <c r="C42" s="118">
        <f>SUM(C4,C30,C35)</f>
        <v>288318.72000000003</v>
      </c>
      <c r="D42" s="118">
        <f>SUM(D4,D30,D35)</f>
        <v>590531</v>
      </c>
      <c r="E42" s="118">
        <f>SUM(E4,E30,E35)</f>
        <v>323238.11000000004</v>
      </c>
      <c r="F42" s="33">
        <f>E42/C42*100</f>
        <v>112.11138492845696</v>
      </c>
      <c r="G42" s="33">
        <f>E42/D42*100</f>
        <v>54.736857167532285</v>
      </c>
    </row>
    <row r="43" spans="1:7" ht="30" customHeight="1">
      <c r="A43" s="29"/>
      <c r="B43" s="19"/>
      <c r="C43" s="119"/>
      <c r="D43" s="119"/>
      <c r="E43" s="119"/>
      <c r="F43" s="20"/>
      <c r="G43" s="20"/>
    </row>
    <row r="44" spans="1:7" ht="20.25" customHeight="1">
      <c r="A44" s="162" t="s">
        <v>134</v>
      </c>
      <c r="B44" s="162"/>
      <c r="C44" s="162"/>
      <c r="D44" s="162"/>
      <c r="E44" s="162"/>
      <c r="F44" s="162"/>
      <c r="G44" s="162"/>
    </row>
    <row r="45" spans="1:7" ht="44.25" customHeight="1">
      <c r="A45" s="12" t="s">
        <v>190</v>
      </c>
      <c r="B45" s="13" t="s">
        <v>191</v>
      </c>
      <c r="C45" s="140" t="s">
        <v>255</v>
      </c>
      <c r="D45" s="112" t="s">
        <v>264</v>
      </c>
      <c r="E45" s="112" t="s">
        <v>265</v>
      </c>
      <c r="F45" s="5" t="s">
        <v>68</v>
      </c>
      <c r="G45" s="5" t="s">
        <v>68</v>
      </c>
    </row>
    <row r="46" spans="1:7" s="75" customFormat="1" ht="11.25" customHeight="1">
      <c r="A46" s="163">
        <v>1</v>
      </c>
      <c r="B46" s="163"/>
      <c r="C46" s="141">
        <v>2</v>
      </c>
      <c r="D46" s="73">
        <v>3</v>
      </c>
      <c r="E46" s="73">
        <v>4</v>
      </c>
      <c r="F46" s="74" t="s">
        <v>250</v>
      </c>
      <c r="G46" s="74" t="s">
        <v>251</v>
      </c>
    </row>
    <row r="47" spans="1:7" ht="20.25" customHeight="1">
      <c r="A47" s="21">
        <v>1</v>
      </c>
      <c r="B47" s="21" t="s">
        <v>135</v>
      </c>
      <c r="C47" s="120">
        <v>271494.31</v>
      </c>
      <c r="D47" s="120">
        <v>554113</v>
      </c>
      <c r="E47" s="120">
        <v>307048.37</v>
      </c>
      <c r="F47" s="7">
        <f aca="true" t="shared" si="2" ref="F47:F52">E47/C47*100</f>
        <v>113.09569250272685</v>
      </c>
      <c r="G47" s="7">
        <f aca="true" t="shared" si="3" ref="G47:G52">E47/D47*100</f>
        <v>55.41259093361823</v>
      </c>
    </row>
    <row r="48" spans="1:7" ht="20.25" customHeight="1">
      <c r="A48" s="21">
        <v>2</v>
      </c>
      <c r="B48" s="21" t="s">
        <v>139</v>
      </c>
      <c r="C48" s="120">
        <v>0.04</v>
      </c>
      <c r="D48" s="120">
        <v>534</v>
      </c>
      <c r="E48" s="120">
        <v>0.01</v>
      </c>
      <c r="F48" s="7">
        <f t="shared" si="2"/>
        <v>25</v>
      </c>
      <c r="G48" s="7">
        <f t="shared" si="3"/>
        <v>0.0018726591760299626</v>
      </c>
    </row>
    <row r="49" spans="1:7" ht="20.25" customHeight="1">
      <c r="A49" s="21">
        <v>3</v>
      </c>
      <c r="B49" s="21" t="s">
        <v>136</v>
      </c>
      <c r="C49" s="120">
        <v>92.91</v>
      </c>
      <c r="D49" s="120">
        <v>956</v>
      </c>
      <c r="E49" s="120">
        <v>683.45</v>
      </c>
      <c r="F49" s="7">
        <f t="shared" si="2"/>
        <v>735.6043482940481</v>
      </c>
      <c r="G49" s="7">
        <f t="shared" si="3"/>
        <v>71.49058577405857</v>
      </c>
    </row>
    <row r="50" spans="1:7" ht="20.25" customHeight="1">
      <c r="A50" s="21">
        <v>4</v>
      </c>
      <c r="B50" s="21" t="s">
        <v>137</v>
      </c>
      <c r="C50" s="120">
        <v>8200.28</v>
      </c>
      <c r="D50" s="120">
        <v>11801</v>
      </c>
      <c r="E50" s="120">
        <v>11546.88</v>
      </c>
      <c r="F50" s="7">
        <f t="shared" si="2"/>
        <v>140.81080158238498</v>
      </c>
      <c r="G50" s="7">
        <f t="shared" si="3"/>
        <v>97.84662316752816</v>
      </c>
    </row>
    <row r="51" spans="1:7" ht="20.25" customHeight="1">
      <c r="A51" s="21">
        <v>5</v>
      </c>
      <c r="B51" s="21" t="s">
        <v>138</v>
      </c>
      <c r="C51" s="120">
        <v>8531.18</v>
      </c>
      <c r="D51" s="120">
        <v>23127</v>
      </c>
      <c r="E51" s="120">
        <v>3959.4</v>
      </c>
      <c r="F51" s="7">
        <f t="shared" si="2"/>
        <v>46.41093025818234</v>
      </c>
      <c r="G51" s="7">
        <f t="shared" si="3"/>
        <v>17.120249059540797</v>
      </c>
    </row>
    <row r="52" spans="1:7" ht="20.25" customHeight="1">
      <c r="A52" s="21"/>
      <c r="B52" s="22" t="s">
        <v>140</v>
      </c>
      <c r="C52" s="121">
        <f>SUM(C47:C51)</f>
        <v>288318.72</v>
      </c>
      <c r="D52" s="121">
        <f>SUM(D47:D51)</f>
        <v>590531</v>
      </c>
      <c r="E52" s="121">
        <f>SUM(E47:E51)</f>
        <v>323238.11000000004</v>
      </c>
      <c r="F52" s="7">
        <f t="shared" si="2"/>
        <v>112.11138492845699</v>
      </c>
      <c r="G52" s="7">
        <f t="shared" si="3"/>
        <v>54.736857167532285</v>
      </c>
    </row>
    <row r="53" ht="24" customHeight="1"/>
    <row r="54" spans="1:2" ht="12.75">
      <c r="A54" s="164" t="s">
        <v>292</v>
      </c>
      <c r="B54" s="164"/>
    </row>
    <row r="55" spans="1:5" ht="12.75">
      <c r="A55" s="148" t="s">
        <v>266</v>
      </c>
      <c r="B55" s="122"/>
      <c r="E55" s="3" t="s">
        <v>248</v>
      </c>
    </row>
    <row r="56" spans="1:5" ht="12.75">
      <c r="A56" s="164" t="s">
        <v>294</v>
      </c>
      <c r="B56" s="164"/>
      <c r="E56" s="3" t="s">
        <v>249</v>
      </c>
    </row>
  </sheetData>
  <sheetProtection/>
  <mergeCells count="6">
    <mergeCell ref="A1:G1"/>
    <mergeCell ref="A3:B3"/>
    <mergeCell ref="A44:G44"/>
    <mergeCell ref="A46:B46"/>
    <mergeCell ref="A54:B54"/>
    <mergeCell ref="A56:B56"/>
  </mergeCells>
  <printOptions/>
  <pageMargins left="0.7" right="0.7" top="0.75" bottom="0.75" header="0.3" footer="0.3"/>
  <pageSetup fitToHeight="4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1">
      <selection activeCell="D72" sqref="D72"/>
    </sheetView>
  </sheetViews>
  <sheetFormatPr defaultColWidth="9.140625" defaultRowHeight="12.75"/>
  <cols>
    <col min="1" max="1" width="9.28125" style="30" customWidth="1"/>
    <col min="2" max="2" width="42.28125" style="9" customWidth="1"/>
    <col min="3" max="3" width="18.421875" style="128" customWidth="1"/>
    <col min="4" max="4" width="19.00390625" style="128" customWidth="1"/>
    <col min="5" max="5" width="18.00390625" style="128" customWidth="1"/>
    <col min="6" max="6" width="16.28125" style="10" customWidth="1"/>
    <col min="7" max="7" width="15.28125" style="11" customWidth="1"/>
    <col min="8" max="10" width="15.28125" style="9" customWidth="1"/>
    <col min="11" max="14" width="15.140625" style="9" customWidth="1"/>
    <col min="15" max="15" width="16.7109375" style="9" hidden="1" customWidth="1"/>
    <col min="16" max="16" width="16.421875" style="9" hidden="1" customWidth="1"/>
    <col min="17" max="17" width="12.57421875" style="9" hidden="1" customWidth="1"/>
    <col min="18" max="18" width="15.140625" style="9" customWidth="1"/>
    <col min="19" max="16384" width="9.140625" style="9" customWidth="1"/>
  </cols>
  <sheetData>
    <row r="1" spans="1:7" ht="22.5" customHeight="1">
      <c r="A1" s="165" t="s">
        <v>268</v>
      </c>
      <c r="B1" s="165"/>
      <c r="C1" s="165"/>
      <c r="D1" s="165"/>
      <c r="E1" s="165"/>
      <c r="F1" s="165"/>
      <c r="G1" s="165"/>
    </row>
    <row r="2" spans="1:7" s="24" customFormat="1" ht="42" customHeight="1">
      <c r="A2" s="28" t="s">
        <v>79</v>
      </c>
      <c r="B2" s="13" t="s">
        <v>67</v>
      </c>
      <c r="C2" s="140" t="s">
        <v>256</v>
      </c>
      <c r="D2" s="112" t="s">
        <v>264</v>
      </c>
      <c r="E2" s="112" t="s">
        <v>269</v>
      </c>
      <c r="F2" s="4" t="s">
        <v>68</v>
      </c>
      <c r="G2" s="5" t="s">
        <v>68</v>
      </c>
    </row>
    <row r="3" spans="1:7" s="78" customFormat="1" ht="11.25" customHeight="1">
      <c r="A3" s="166">
        <v>1</v>
      </c>
      <c r="B3" s="167"/>
      <c r="C3" s="142">
        <v>2</v>
      </c>
      <c r="D3" s="76">
        <v>3</v>
      </c>
      <c r="E3" s="76">
        <v>4</v>
      </c>
      <c r="F3" s="76" t="s">
        <v>250</v>
      </c>
      <c r="G3" s="73" t="s">
        <v>251</v>
      </c>
    </row>
    <row r="4" spans="1:7" ht="30" customHeight="1">
      <c r="A4" s="34">
        <v>3</v>
      </c>
      <c r="B4" s="38" t="s">
        <v>192</v>
      </c>
      <c r="C4" s="123">
        <f>SUM(C5,C13,C44,C48)</f>
        <v>281258.93</v>
      </c>
      <c r="D4" s="123">
        <f>SUM(D5,D13,D44,D48)</f>
        <v>584772</v>
      </c>
      <c r="E4" s="123">
        <f>SUM(E5,E13,E44,E48)</f>
        <v>326323.51</v>
      </c>
      <c r="F4" s="32">
        <f aca="true" t="shared" si="0" ref="F4:F47">E4/C4*100</f>
        <v>116.02245304709082</v>
      </c>
      <c r="G4" s="33">
        <f>E4/D4*100</f>
        <v>55.80354565540075</v>
      </c>
    </row>
    <row r="5" spans="1:7" ht="30" customHeight="1">
      <c r="A5" s="14">
        <v>31</v>
      </c>
      <c r="B5" s="25" t="s">
        <v>80</v>
      </c>
      <c r="C5" s="124">
        <f>SUM(C6,C8,C10)</f>
        <v>244237.78</v>
      </c>
      <c r="D5" s="124">
        <v>500417</v>
      </c>
      <c r="E5" s="124">
        <f>SUM(E6,E8,E10)</f>
        <v>278622.31</v>
      </c>
      <c r="F5" s="6">
        <f t="shared" si="0"/>
        <v>114.07830107201269</v>
      </c>
      <c r="G5" s="7">
        <f>E5/D5*100</f>
        <v>55.67802652587742</v>
      </c>
    </row>
    <row r="6" spans="1:7" ht="30" customHeight="1">
      <c r="A6" s="14">
        <v>311</v>
      </c>
      <c r="B6" s="25" t="s">
        <v>81</v>
      </c>
      <c r="C6" s="124">
        <f>SUM(C7:C7)</f>
        <v>204306.06</v>
      </c>
      <c r="D6" s="124"/>
      <c r="E6" s="124">
        <f>SUM(E7:E7)</f>
        <v>230165.83</v>
      </c>
      <c r="F6" s="6">
        <f t="shared" si="0"/>
        <v>112.65736806827951</v>
      </c>
      <c r="G6" s="7"/>
    </row>
    <row r="7" spans="1:7" ht="30" customHeight="1">
      <c r="A7" s="17">
        <v>3111</v>
      </c>
      <c r="B7" s="18" t="s">
        <v>82</v>
      </c>
      <c r="C7" s="125">
        <v>204306.06</v>
      </c>
      <c r="D7" s="125"/>
      <c r="E7" s="125">
        <v>230165.83</v>
      </c>
      <c r="F7" s="6">
        <f t="shared" si="0"/>
        <v>112.65736806827951</v>
      </c>
      <c r="G7" s="7"/>
    </row>
    <row r="8" spans="1:7" ht="30" customHeight="1">
      <c r="A8" s="14">
        <v>312</v>
      </c>
      <c r="B8" s="25" t="s">
        <v>83</v>
      </c>
      <c r="C8" s="124">
        <f>SUM(C9)</f>
        <v>6218.88</v>
      </c>
      <c r="D8" s="124"/>
      <c r="E8" s="124">
        <f>SUM(E9)</f>
        <v>10516.78</v>
      </c>
      <c r="F8" s="6">
        <f t="shared" si="0"/>
        <v>169.11051507666977</v>
      </c>
      <c r="G8" s="7"/>
    </row>
    <row r="9" spans="1:7" ht="30" customHeight="1">
      <c r="A9" s="17" t="s">
        <v>4</v>
      </c>
      <c r="B9" s="26" t="s">
        <v>83</v>
      </c>
      <c r="C9" s="125">
        <v>6218.88</v>
      </c>
      <c r="D9" s="125"/>
      <c r="E9" s="125">
        <v>10516.78</v>
      </c>
      <c r="F9" s="6">
        <f t="shared" si="0"/>
        <v>169.11051507666977</v>
      </c>
      <c r="G9" s="7"/>
    </row>
    <row r="10" spans="1:7" ht="30" customHeight="1">
      <c r="A10" s="14">
        <v>313</v>
      </c>
      <c r="B10" s="25" t="s">
        <v>84</v>
      </c>
      <c r="C10" s="124">
        <f>SUM(C11:C12)</f>
        <v>33712.84</v>
      </c>
      <c r="D10" s="124"/>
      <c r="E10" s="124">
        <f>SUM(E11:E12)</f>
        <v>37939.7</v>
      </c>
      <c r="F10" s="6">
        <f t="shared" si="0"/>
        <v>112.53783424950257</v>
      </c>
      <c r="G10" s="7"/>
    </row>
    <row r="11" spans="1:7" ht="30" customHeight="1">
      <c r="A11" s="17">
        <v>3132</v>
      </c>
      <c r="B11" s="26" t="s">
        <v>85</v>
      </c>
      <c r="C11" s="125">
        <v>33707.14</v>
      </c>
      <c r="D11" s="125"/>
      <c r="E11" s="125">
        <v>37939.7</v>
      </c>
      <c r="F11" s="6">
        <f t="shared" si="0"/>
        <v>112.55686480668487</v>
      </c>
      <c r="G11" s="7"/>
    </row>
    <row r="12" spans="1:7" ht="30" customHeight="1">
      <c r="A12" s="17">
        <v>3133</v>
      </c>
      <c r="B12" s="26" t="s">
        <v>86</v>
      </c>
      <c r="C12" s="125">
        <v>5.7</v>
      </c>
      <c r="D12" s="125"/>
      <c r="E12" s="125">
        <v>0</v>
      </c>
      <c r="F12" s="6">
        <f t="shared" si="0"/>
        <v>0</v>
      </c>
      <c r="G12" s="7"/>
    </row>
    <row r="13" spans="1:7" ht="30" customHeight="1">
      <c r="A13" s="14">
        <v>32</v>
      </c>
      <c r="B13" s="25" t="s">
        <v>87</v>
      </c>
      <c r="C13" s="124">
        <f>SUM(C14,C18,C25,C35,C37)</f>
        <v>36681.83</v>
      </c>
      <c r="D13" s="124">
        <v>83234</v>
      </c>
      <c r="E13" s="124">
        <f>SUM(E14,E18,E25,E35,E37)</f>
        <v>47025.189999999995</v>
      </c>
      <c r="F13" s="6">
        <f t="shared" si="0"/>
        <v>128.19750268729774</v>
      </c>
      <c r="G13" s="7">
        <f>E13/D13*100</f>
        <v>56.49757310714371</v>
      </c>
    </row>
    <row r="14" spans="1:7" ht="30" customHeight="1">
      <c r="A14" s="14">
        <v>321</v>
      </c>
      <c r="B14" s="25" t="s">
        <v>88</v>
      </c>
      <c r="C14" s="124">
        <f>SUM(C15:C17)</f>
        <v>8367.17</v>
      </c>
      <c r="D14" s="124"/>
      <c r="E14" s="124">
        <f>SUM(E15:E17)</f>
        <v>11180.89</v>
      </c>
      <c r="F14" s="6">
        <f t="shared" si="0"/>
        <v>133.62809647706453</v>
      </c>
      <c r="G14" s="7"/>
    </row>
    <row r="15" spans="1:7" ht="30" customHeight="1">
      <c r="A15" s="17" t="s">
        <v>8</v>
      </c>
      <c r="B15" s="26" t="s">
        <v>89</v>
      </c>
      <c r="C15" s="125">
        <v>2431.76</v>
      </c>
      <c r="D15" s="125"/>
      <c r="E15" s="125">
        <v>4809.06</v>
      </c>
      <c r="F15" s="6">
        <f t="shared" si="0"/>
        <v>197.7604697832023</v>
      </c>
      <c r="G15" s="7"/>
    </row>
    <row r="16" spans="1:7" ht="30" customHeight="1">
      <c r="A16" s="17" t="s">
        <v>7</v>
      </c>
      <c r="B16" s="26" t="s">
        <v>90</v>
      </c>
      <c r="C16" s="125">
        <v>5935.41</v>
      </c>
      <c r="D16" s="125"/>
      <c r="E16" s="125">
        <v>6371.83</v>
      </c>
      <c r="F16" s="6">
        <f t="shared" si="0"/>
        <v>107.35281977150694</v>
      </c>
      <c r="G16" s="7"/>
    </row>
    <row r="17" spans="1:7" ht="30" customHeight="1">
      <c r="A17" s="17">
        <v>3213</v>
      </c>
      <c r="B17" s="26" t="s">
        <v>91</v>
      </c>
      <c r="C17" s="125">
        <v>0</v>
      </c>
      <c r="D17" s="125"/>
      <c r="E17" s="125">
        <v>0</v>
      </c>
      <c r="F17" s="6">
        <v>0</v>
      </c>
      <c r="G17" s="8"/>
    </row>
    <row r="18" spans="1:7" ht="30" customHeight="1">
      <c r="A18" s="14">
        <v>322</v>
      </c>
      <c r="B18" s="25" t="s">
        <v>92</v>
      </c>
      <c r="C18" s="124">
        <f>SUM(C19:C24)</f>
        <v>9852.260000000002</v>
      </c>
      <c r="D18" s="124"/>
      <c r="E18" s="124">
        <f>SUM(E19:E24)</f>
        <v>14981.05</v>
      </c>
      <c r="F18" s="6">
        <f t="shared" si="0"/>
        <v>152.05698996981397</v>
      </c>
      <c r="G18" s="7"/>
    </row>
    <row r="19" spans="1:7" ht="30" customHeight="1">
      <c r="A19" s="17" t="s">
        <v>45</v>
      </c>
      <c r="B19" s="26" t="s">
        <v>93</v>
      </c>
      <c r="C19" s="125">
        <v>1306.52</v>
      </c>
      <c r="D19" s="125"/>
      <c r="E19" s="125">
        <v>2056.48</v>
      </c>
      <c r="F19" s="6">
        <f t="shared" si="0"/>
        <v>157.4013409668432</v>
      </c>
      <c r="G19" s="7"/>
    </row>
    <row r="20" spans="1:7" ht="30" customHeight="1">
      <c r="A20" s="17">
        <v>3222</v>
      </c>
      <c r="B20" s="26" t="s">
        <v>94</v>
      </c>
      <c r="C20" s="125">
        <v>1784.51</v>
      </c>
      <c r="D20" s="125"/>
      <c r="E20" s="125">
        <v>3757.83</v>
      </c>
      <c r="F20" s="6">
        <f t="shared" si="0"/>
        <v>210.58049548615588</v>
      </c>
      <c r="G20" s="7"/>
    </row>
    <row r="21" spans="1:7" ht="30" customHeight="1">
      <c r="A21" s="17" t="s">
        <v>43</v>
      </c>
      <c r="B21" s="26" t="s">
        <v>95</v>
      </c>
      <c r="C21" s="125">
        <v>5716.33</v>
      </c>
      <c r="D21" s="125"/>
      <c r="E21" s="125">
        <v>6195.13</v>
      </c>
      <c r="F21" s="6">
        <f t="shared" si="0"/>
        <v>108.37600348475334</v>
      </c>
      <c r="G21" s="7"/>
    </row>
    <row r="22" spans="1:7" ht="30" customHeight="1">
      <c r="A22" s="17" t="s">
        <v>47</v>
      </c>
      <c r="B22" s="26" t="s">
        <v>96</v>
      </c>
      <c r="C22" s="125">
        <v>217.61</v>
      </c>
      <c r="D22" s="125"/>
      <c r="E22" s="125">
        <v>1150.07</v>
      </c>
      <c r="F22" s="6">
        <f t="shared" si="0"/>
        <v>528.5005284683607</v>
      </c>
      <c r="G22" s="7"/>
    </row>
    <row r="23" spans="1:7" ht="30" customHeight="1">
      <c r="A23" s="17">
        <v>3225</v>
      </c>
      <c r="B23" s="26" t="s">
        <v>97</v>
      </c>
      <c r="C23" s="125">
        <v>827.29</v>
      </c>
      <c r="D23" s="125"/>
      <c r="E23" s="125">
        <v>1738.44</v>
      </c>
      <c r="F23" s="6">
        <f t="shared" si="0"/>
        <v>210.1367114312998</v>
      </c>
      <c r="G23" s="7"/>
    </row>
    <row r="24" spans="1:7" ht="30" customHeight="1">
      <c r="A24" s="17">
        <v>3227</v>
      </c>
      <c r="B24" s="26" t="s">
        <v>98</v>
      </c>
      <c r="C24" s="125">
        <v>0</v>
      </c>
      <c r="D24" s="125"/>
      <c r="E24" s="125">
        <v>83.1</v>
      </c>
      <c r="F24" s="6">
        <v>0</v>
      </c>
      <c r="G24" s="7"/>
    </row>
    <row r="25" spans="1:7" ht="30" customHeight="1">
      <c r="A25" s="14">
        <v>323</v>
      </c>
      <c r="B25" s="25" t="s">
        <v>99</v>
      </c>
      <c r="C25" s="124">
        <f>SUM(C26:C34)</f>
        <v>13386.98</v>
      </c>
      <c r="D25" s="124"/>
      <c r="E25" s="124">
        <f>SUM(E26:E34)</f>
        <v>11092.41</v>
      </c>
      <c r="F25" s="6">
        <f t="shared" si="0"/>
        <v>82.85968904114296</v>
      </c>
      <c r="G25" s="7"/>
    </row>
    <row r="26" spans="1:7" ht="30" customHeight="1">
      <c r="A26" s="17" t="s">
        <v>51</v>
      </c>
      <c r="B26" s="26" t="s">
        <v>100</v>
      </c>
      <c r="C26" s="125">
        <v>1678.68</v>
      </c>
      <c r="D26" s="125"/>
      <c r="E26" s="125">
        <v>2071.45</v>
      </c>
      <c r="F26" s="6">
        <f t="shared" si="0"/>
        <v>123.3975504563109</v>
      </c>
      <c r="G26" s="7"/>
    </row>
    <row r="27" spans="1:7" ht="30" customHeight="1">
      <c r="A27" s="17" t="s">
        <v>19</v>
      </c>
      <c r="B27" s="26" t="s">
        <v>101</v>
      </c>
      <c r="C27" s="125">
        <v>2410.73</v>
      </c>
      <c r="D27" s="125"/>
      <c r="E27" s="125">
        <v>3157.5</v>
      </c>
      <c r="F27" s="6">
        <f t="shared" si="0"/>
        <v>130.97692400227317</v>
      </c>
      <c r="G27" s="7"/>
    </row>
    <row r="28" spans="1:7" ht="30" customHeight="1">
      <c r="A28" s="17">
        <v>3233</v>
      </c>
      <c r="B28" s="26" t="s">
        <v>258</v>
      </c>
      <c r="C28" s="125">
        <v>677.68</v>
      </c>
      <c r="D28" s="125"/>
      <c r="E28" s="125">
        <v>0</v>
      </c>
      <c r="F28" s="6">
        <f t="shared" si="0"/>
        <v>0</v>
      </c>
      <c r="G28" s="8"/>
    </row>
    <row r="29" spans="1:7" ht="30" customHeight="1">
      <c r="A29" s="17" t="s">
        <v>41</v>
      </c>
      <c r="B29" s="26" t="s">
        <v>102</v>
      </c>
      <c r="C29" s="125">
        <v>1180.84</v>
      </c>
      <c r="D29" s="125"/>
      <c r="E29" s="125">
        <v>1725.65</v>
      </c>
      <c r="F29" s="6">
        <f t="shared" si="0"/>
        <v>146.1374953422987</v>
      </c>
      <c r="G29" s="8"/>
    </row>
    <row r="30" spans="1:7" ht="30" customHeight="1">
      <c r="A30" s="17">
        <v>3235</v>
      </c>
      <c r="B30" s="26" t="s">
        <v>103</v>
      </c>
      <c r="C30" s="125">
        <v>1780.49</v>
      </c>
      <c r="D30" s="125"/>
      <c r="E30" s="125">
        <v>1699</v>
      </c>
      <c r="F30" s="6">
        <f t="shared" si="0"/>
        <v>95.42317002622873</v>
      </c>
      <c r="G30" s="8"/>
    </row>
    <row r="31" spans="1:7" ht="30" customHeight="1">
      <c r="A31" s="17">
        <v>3236</v>
      </c>
      <c r="B31" s="26" t="s">
        <v>104</v>
      </c>
      <c r="C31" s="125">
        <v>76.98</v>
      </c>
      <c r="D31" s="125"/>
      <c r="E31" s="125">
        <v>55</v>
      </c>
      <c r="F31" s="6">
        <f t="shared" si="0"/>
        <v>71.44712912444791</v>
      </c>
      <c r="G31" s="8"/>
    </row>
    <row r="32" spans="1:7" ht="30" customHeight="1">
      <c r="A32" s="17">
        <v>3237</v>
      </c>
      <c r="B32" s="26" t="s">
        <v>105</v>
      </c>
      <c r="C32" s="125">
        <v>1152.28</v>
      </c>
      <c r="D32" s="125"/>
      <c r="E32" s="125">
        <v>320.25</v>
      </c>
      <c r="F32" s="6">
        <f t="shared" si="0"/>
        <v>27.792723990696704</v>
      </c>
      <c r="G32" s="8"/>
    </row>
    <row r="33" spans="1:7" ht="30" customHeight="1">
      <c r="A33" s="17" t="s">
        <v>25</v>
      </c>
      <c r="B33" s="26" t="s">
        <v>106</v>
      </c>
      <c r="C33" s="125">
        <v>248.86</v>
      </c>
      <c r="D33" s="125"/>
      <c r="E33" s="125">
        <v>309.96</v>
      </c>
      <c r="F33" s="6">
        <f t="shared" si="0"/>
        <v>124.55195692357147</v>
      </c>
      <c r="G33" s="8"/>
    </row>
    <row r="34" spans="1:7" ht="30" customHeight="1">
      <c r="A34" s="17" t="s">
        <v>17</v>
      </c>
      <c r="B34" s="26" t="s">
        <v>107</v>
      </c>
      <c r="C34" s="125">
        <v>4180.44</v>
      </c>
      <c r="D34" s="125"/>
      <c r="E34" s="125">
        <v>1753.6</v>
      </c>
      <c r="F34" s="6">
        <f t="shared" si="0"/>
        <v>41.947737558725876</v>
      </c>
      <c r="G34" s="8"/>
    </row>
    <row r="35" spans="1:7" ht="30" customHeight="1">
      <c r="A35" s="14">
        <v>324</v>
      </c>
      <c r="B35" s="25" t="s">
        <v>108</v>
      </c>
      <c r="C35" s="124">
        <f>SUM(C36)</f>
        <v>2926.13</v>
      </c>
      <c r="D35" s="124"/>
      <c r="E35" s="124">
        <f>SUM(E36)</f>
        <v>2924.77</v>
      </c>
      <c r="F35" s="6">
        <f t="shared" si="0"/>
        <v>99.95352222901921</v>
      </c>
      <c r="G35" s="7"/>
    </row>
    <row r="36" spans="1:7" ht="30" customHeight="1">
      <c r="A36" s="17">
        <v>3241</v>
      </c>
      <c r="B36" s="26" t="s">
        <v>108</v>
      </c>
      <c r="C36" s="125">
        <v>2926.13</v>
      </c>
      <c r="D36" s="125"/>
      <c r="E36" s="125">
        <v>2924.77</v>
      </c>
      <c r="F36" s="6">
        <f t="shared" si="0"/>
        <v>99.95352222901921</v>
      </c>
      <c r="G36" s="7"/>
    </row>
    <row r="37" spans="1:7" ht="30" customHeight="1">
      <c r="A37" s="14">
        <v>329</v>
      </c>
      <c r="B37" s="25" t="s">
        <v>109</v>
      </c>
      <c r="C37" s="124">
        <f>SUM(C38:C43)</f>
        <v>2149.29</v>
      </c>
      <c r="D37" s="124"/>
      <c r="E37" s="124">
        <f>SUM(E38:E43)</f>
        <v>6846.07</v>
      </c>
      <c r="F37" s="6">
        <f t="shared" si="0"/>
        <v>318.52704846716824</v>
      </c>
      <c r="G37" s="7"/>
    </row>
    <row r="38" spans="1:7" ht="30" customHeight="1">
      <c r="A38" s="17">
        <v>3292</v>
      </c>
      <c r="B38" s="26" t="s">
        <v>110</v>
      </c>
      <c r="C38" s="125">
        <v>352.25</v>
      </c>
      <c r="D38" s="125"/>
      <c r="E38" s="125">
        <v>350.66</v>
      </c>
      <c r="F38" s="6">
        <f t="shared" si="0"/>
        <v>99.5486160397445</v>
      </c>
      <c r="G38" s="8"/>
    </row>
    <row r="39" spans="1:7" ht="30" customHeight="1">
      <c r="A39" s="17" t="s">
        <v>123</v>
      </c>
      <c r="B39" s="26" t="s">
        <v>111</v>
      </c>
      <c r="C39" s="125">
        <v>194.98</v>
      </c>
      <c r="D39" s="125"/>
      <c r="E39" s="125">
        <v>210.99</v>
      </c>
      <c r="F39" s="6">
        <f t="shared" si="0"/>
        <v>108.21109857421276</v>
      </c>
      <c r="G39" s="8"/>
    </row>
    <row r="40" spans="1:7" ht="30" customHeight="1">
      <c r="A40" s="17">
        <v>3294</v>
      </c>
      <c r="B40" s="26" t="s">
        <v>112</v>
      </c>
      <c r="C40" s="125">
        <v>46.45</v>
      </c>
      <c r="D40" s="125"/>
      <c r="E40" s="125">
        <v>48.27</v>
      </c>
      <c r="F40" s="6">
        <f t="shared" si="0"/>
        <v>103.91819160387514</v>
      </c>
      <c r="G40" s="8"/>
    </row>
    <row r="41" spans="1:7" ht="30" customHeight="1">
      <c r="A41" s="17">
        <v>3295</v>
      </c>
      <c r="B41" s="26" t="s">
        <v>113</v>
      </c>
      <c r="C41" s="125">
        <v>975.51</v>
      </c>
      <c r="D41" s="125"/>
      <c r="E41" s="125">
        <v>931.27</v>
      </c>
      <c r="F41" s="6">
        <f t="shared" si="0"/>
        <v>95.46493628973562</v>
      </c>
      <c r="G41" s="8"/>
    </row>
    <row r="42" spans="1:7" ht="30" customHeight="1">
      <c r="A42" s="17">
        <v>3296</v>
      </c>
      <c r="B42" s="26" t="s">
        <v>197</v>
      </c>
      <c r="C42" s="125">
        <v>331.81</v>
      </c>
      <c r="D42" s="125"/>
      <c r="E42" s="125">
        <v>0</v>
      </c>
      <c r="F42" s="6">
        <f t="shared" si="0"/>
        <v>0</v>
      </c>
      <c r="G42" s="8"/>
    </row>
    <row r="43" spans="1:7" ht="30" customHeight="1">
      <c r="A43" s="17" t="s">
        <v>14</v>
      </c>
      <c r="B43" s="26" t="s">
        <v>109</v>
      </c>
      <c r="C43" s="125">
        <v>248.29</v>
      </c>
      <c r="D43" s="125"/>
      <c r="E43" s="125">
        <v>5304.88</v>
      </c>
      <c r="F43" s="6">
        <f t="shared" si="0"/>
        <v>2136.5661122074994</v>
      </c>
      <c r="G43" s="8"/>
    </row>
    <row r="44" spans="1:7" ht="30" customHeight="1">
      <c r="A44" s="14">
        <v>34</v>
      </c>
      <c r="B44" s="25" t="s">
        <v>114</v>
      </c>
      <c r="C44" s="124">
        <f>SUM(C45)</f>
        <v>339.32</v>
      </c>
      <c r="D44" s="124">
        <v>1121</v>
      </c>
      <c r="E44" s="124">
        <f>SUM(E45)</f>
        <v>274.61</v>
      </c>
      <c r="F44" s="6">
        <f t="shared" si="0"/>
        <v>80.92950607096546</v>
      </c>
      <c r="G44" s="7">
        <f>E44/D44*100</f>
        <v>24.496877787689563</v>
      </c>
    </row>
    <row r="45" spans="1:7" ht="30" customHeight="1">
      <c r="A45" s="14">
        <v>343</v>
      </c>
      <c r="B45" s="25" t="s">
        <v>115</v>
      </c>
      <c r="C45" s="124">
        <f>SUM(C46:C47)</f>
        <v>339.32</v>
      </c>
      <c r="D45" s="124"/>
      <c r="E45" s="124">
        <f>SUM(E46:E47)</f>
        <v>274.61</v>
      </c>
      <c r="F45" s="6">
        <f t="shared" si="0"/>
        <v>80.92950607096546</v>
      </c>
      <c r="G45" s="7"/>
    </row>
    <row r="46" spans="1:7" ht="30" customHeight="1">
      <c r="A46" s="17" t="s">
        <v>30</v>
      </c>
      <c r="B46" s="26" t="s">
        <v>116</v>
      </c>
      <c r="C46" s="125">
        <v>213.8</v>
      </c>
      <c r="D46" s="125"/>
      <c r="E46" s="125">
        <v>274.61</v>
      </c>
      <c r="F46" s="6">
        <f t="shared" si="0"/>
        <v>128.44246959775492</v>
      </c>
      <c r="G46" s="7"/>
    </row>
    <row r="47" spans="1:7" ht="30" customHeight="1">
      <c r="A47" s="17">
        <v>3433</v>
      </c>
      <c r="B47" s="26" t="s">
        <v>198</v>
      </c>
      <c r="C47" s="125">
        <v>125.52</v>
      </c>
      <c r="D47" s="125"/>
      <c r="E47" s="125">
        <v>0</v>
      </c>
      <c r="F47" s="6">
        <f t="shared" si="0"/>
        <v>0</v>
      </c>
      <c r="G47" s="7"/>
    </row>
    <row r="48" spans="1:7" ht="30" customHeight="1">
      <c r="A48" s="14">
        <v>38</v>
      </c>
      <c r="B48" s="25" t="s">
        <v>283</v>
      </c>
      <c r="C48" s="124">
        <f>SUM(C49)</f>
        <v>0</v>
      </c>
      <c r="D48" s="124">
        <v>0</v>
      </c>
      <c r="E48" s="124">
        <f>SUM(E49)</f>
        <v>401.4</v>
      </c>
      <c r="F48" s="6">
        <v>0</v>
      </c>
      <c r="G48" s="7" t="e">
        <f>E48/D48*100</f>
        <v>#DIV/0!</v>
      </c>
    </row>
    <row r="49" spans="1:7" ht="30" customHeight="1">
      <c r="A49" s="14">
        <v>381</v>
      </c>
      <c r="B49" s="25" t="s">
        <v>284</v>
      </c>
      <c r="C49" s="124">
        <f>SUM(C50:C50)</f>
        <v>0</v>
      </c>
      <c r="D49" s="124"/>
      <c r="E49" s="124">
        <f>SUM(E50:E50)</f>
        <v>401.4</v>
      </c>
      <c r="F49" s="6">
        <v>0</v>
      </c>
      <c r="G49" s="7"/>
    </row>
    <row r="50" spans="1:7" ht="30" customHeight="1">
      <c r="A50" s="17">
        <v>3812</v>
      </c>
      <c r="B50" s="26" t="s">
        <v>285</v>
      </c>
      <c r="C50" s="125">
        <v>0</v>
      </c>
      <c r="D50" s="125"/>
      <c r="E50" s="125">
        <v>401.4</v>
      </c>
      <c r="F50" s="6">
        <v>0</v>
      </c>
      <c r="G50" s="8"/>
    </row>
    <row r="51" spans="1:7" ht="30" customHeight="1">
      <c r="A51" s="34">
        <v>4</v>
      </c>
      <c r="B51" s="38" t="s">
        <v>124</v>
      </c>
      <c r="C51" s="123">
        <f>SUM(C52)</f>
        <v>155.55</v>
      </c>
      <c r="D51" s="123">
        <f>SUM(D52)</f>
        <v>7684</v>
      </c>
      <c r="E51" s="123">
        <f>SUM(E52)</f>
        <v>153.45</v>
      </c>
      <c r="F51" s="32">
        <f>E51/C51*100</f>
        <v>98.64995178399228</v>
      </c>
      <c r="G51" s="33">
        <f>E51/D51*100</f>
        <v>1.997006767308693</v>
      </c>
    </row>
    <row r="52" spans="1:7" ht="30" customHeight="1">
      <c r="A52" s="14">
        <v>42</v>
      </c>
      <c r="B52" s="25" t="s">
        <v>117</v>
      </c>
      <c r="C52" s="124">
        <f>C53+C56</f>
        <v>155.55</v>
      </c>
      <c r="D52" s="124">
        <v>7684</v>
      </c>
      <c r="E52" s="124">
        <f>E53+E56</f>
        <v>153.45</v>
      </c>
      <c r="F52" s="6">
        <f aca="true" t="shared" si="1" ref="F52:F57">E52/C52*100</f>
        <v>98.64995178399228</v>
      </c>
      <c r="G52" s="7">
        <f>E52/D52*100</f>
        <v>1.997006767308693</v>
      </c>
    </row>
    <row r="53" spans="1:7" ht="30" customHeight="1">
      <c r="A53" s="14">
        <v>422</v>
      </c>
      <c r="B53" s="25" t="s">
        <v>118</v>
      </c>
      <c r="C53" s="124">
        <f>SUM(C54:C55)</f>
        <v>0</v>
      </c>
      <c r="D53" s="124"/>
      <c r="E53" s="124">
        <f>SUM(E54:E55)</f>
        <v>0</v>
      </c>
      <c r="F53" s="6">
        <v>0</v>
      </c>
      <c r="G53" s="7"/>
    </row>
    <row r="54" spans="1:7" ht="30" customHeight="1">
      <c r="A54" s="17" t="s">
        <v>23</v>
      </c>
      <c r="B54" s="26" t="s">
        <v>119</v>
      </c>
      <c r="C54" s="125">
        <v>0</v>
      </c>
      <c r="D54" s="125"/>
      <c r="E54" s="125">
        <v>0</v>
      </c>
      <c r="F54" s="6">
        <v>0</v>
      </c>
      <c r="G54" s="8"/>
    </row>
    <row r="55" spans="1:7" ht="30" customHeight="1">
      <c r="A55" s="17">
        <v>4227</v>
      </c>
      <c r="B55" s="26" t="s">
        <v>120</v>
      </c>
      <c r="C55" s="125">
        <v>0</v>
      </c>
      <c r="D55" s="125"/>
      <c r="E55" s="125">
        <v>0</v>
      </c>
      <c r="F55" s="6">
        <v>0</v>
      </c>
      <c r="G55" s="8"/>
    </row>
    <row r="56" spans="1:7" ht="30" customHeight="1">
      <c r="A56" s="14">
        <v>424</v>
      </c>
      <c r="B56" s="25" t="s">
        <v>125</v>
      </c>
      <c r="C56" s="124">
        <f>C57</f>
        <v>155.55</v>
      </c>
      <c r="D56" s="124"/>
      <c r="E56" s="124">
        <f>E57</f>
        <v>153.45</v>
      </c>
      <c r="F56" s="6">
        <f t="shared" si="1"/>
        <v>98.64995178399228</v>
      </c>
      <c r="G56" s="7"/>
    </row>
    <row r="57" spans="1:7" ht="30" customHeight="1">
      <c r="A57" s="17">
        <v>4241</v>
      </c>
      <c r="B57" s="26" t="s">
        <v>121</v>
      </c>
      <c r="C57" s="125">
        <v>155.55</v>
      </c>
      <c r="D57" s="125"/>
      <c r="E57" s="125">
        <v>153.45</v>
      </c>
      <c r="F57" s="6">
        <f t="shared" si="1"/>
        <v>98.64995178399228</v>
      </c>
      <c r="G57" s="7"/>
    </row>
    <row r="58" spans="1:7" s="16" customFormat="1" ht="30" customHeight="1">
      <c r="A58" s="93">
        <v>5</v>
      </c>
      <c r="B58" s="88" t="s">
        <v>187</v>
      </c>
      <c r="C58" s="123">
        <f aca="true" t="shared" si="2" ref="C58:E59">C59</f>
        <v>0</v>
      </c>
      <c r="D58" s="123">
        <f t="shared" si="2"/>
        <v>0</v>
      </c>
      <c r="E58" s="123">
        <f t="shared" si="2"/>
        <v>0</v>
      </c>
      <c r="F58" s="32">
        <v>0</v>
      </c>
      <c r="G58" s="33">
        <v>0</v>
      </c>
    </row>
    <row r="59" spans="1:7" s="16" customFormat="1" ht="30" customHeight="1">
      <c r="A59" s="94">
        <v>54</v>
      </c>
      <c r="B59" s="90" t="s">
        <v>188</v>
      </c>
      <c r="C59" s="124">
        <f t="shared" si="2"/>
        <v>0</v>
      </c>
      <c r="D59" s="124">
        <f t="shared" si="2"/>
        <v>0</v>
      </c>
      <c r="E59" s="124">
        <f t="shared" si="2"/>
        <v>0</v>
      </c>
      <c r="F59" s="6">
        <v>0</v>
      </c>
      <c r="G59" s="7">
        <v>0</v>
      </c>
    </row>
    <row r="60" spans="1:7" ht="30" customHeight="1">
      <c r="A60" s="95">
        <v>544</v>
      </c>
      <c r="B60" s="92" t="s">
        <v>189</v>
      </c>
      <c r="C60" s="125"/>
      <c r="D60" s="125"/>
      <c r="E60" s="125"/>
      <c r="F60" s="6">
        <v>0</v>
      </c>
      <c r="G60" s="7"/>
    </row>
    <row r="61" spans="1:7" ht="30" customHeight="1">
      <c r="A61" s="39" t="s">
        <v>122</v>
      </c>
      <c r="B61" s="40"/>
      <c r="C61" s="123">
        <f>SUM(C51,C4,C58)</f>
        <v>281414.48</v>
      </c>
      <c r="D61" s="123">
        <f>SUM(D51,D4,D58)</f>
        <v>592456</v>
      </c>
      <c r="E61" s="123">
        <f>SUM(E51,E4,E58)</f>
        <v>326476.96</v>
      </c>
      <c r="F61" s="32">
        <f>E61/C61*100</f>
        <v>116.01285051145913</v>
      </c>
      <c r="G61" s="33">
        <f>E61/D61*100</f>
        <v>55.10568886128253</v>
      </c>
    </row>
    <row r="62" spans="1:7" ht="19.5" customHeight="1">
      <c r="A62" s="62"/>
      <c r="B62" s="63"/>
      <c r="C62" s="126"/>
      <c r="D62" s="126"/>
      <c r="E62" s="126"/>
      <c r="F62" s="64"/>
      <c r="G62" s="20"/>
    </row>
    <row r="63" spans="1:7" ht="20.25" customHeight="1">
      <c r="A63" s="162" t="s">
        <v>142</v>
      </c>
      <c r="B63" s="162"/>
      <c r="C63" s="162"/>
      <c r="D63" s="162"/>
      <c r="E63" s="162"/>
      <c r="F63" s="162"/>
      <c r="G63" s="162"/>
    </row>
    <row r="64" spans="1:7" ht="44.25" customHeight="1">
      <c r="A64" s="12" t="s">
        <v>190</v>
      </c>
      <c r="B64" s="13" t="s">
        <v>191</v>
      </c>
      <c r="C64" s="140" t="s">
        <v>256</v>
      </c>
      <c r="D64" s="112" t="s">
        <v>264</v>
      </c>
      <c r="E64" s="112" t="s">
        <v>269</v>
      </c>
      <c r="F64" s="4" t="s">
        <v>68</v>
      </c>
      <c r="G64" s="5" t="s">
        <v>68</v>
      </c>
    </row>
    <row r="65" spans="1:7" s="77" customFormat="1" ht="11.25" customHeight="1">
      <c r="A65" s="168">
        <v>1</v>
      </c>
      <c r="B65" s="168"/>
      <c r="C65" s="142">
        <v>2</v>
      </c>
      <c r="D65" s="76">
        <v>3</v>
      </c>
      <c r="E65" s="76">
        <v>4</v>
      </c>
      <c r="F65" s="76" t="s">
        <v>250</v>
      </c>
      <c r="G65" s="73" t="s">
        <v>251</v>
      </c>
    </row>
    <row r="66" spans="1:7" ht="20.25" customHeight="1">
      <c r="A66" s="21">
        <v>1</v>
      </c>
      <c r="B66" s="21" t="s">
        <v>135</v>
      </c>
      <c r="C66" s="120">
        <v>271598.5</v>
      </c>
      <c r="D66" s="120">
        <v>554113</v>
      </c>
      <c r="E66" s="120">
        <v>307103.37</v>
      </c>
      <c r="F66" s="7">
        <f aca="true" t="shared" si="3" ref="F66:F71">E66/C66*100</f>
        <v>113.07255746994184</v>
      </c>
      <c r="G66" s="7">
        <f aca="true" t="shared" si="4" ref="G66:G71">E66/D66*100</f>
        <v>55.42251670688108</v>
      </c>
    </row>
    <row r="67" spans="1:7" ht="20.25" customHeight="1">
      <c r="A67" s="21">
        <v>2</v>
      </c>
      <c r="B67" s="21" t="s">
        <v>139</v>
      </c>
      <c r="C67" s="120">
        <v>0.04</v>
      </c>
      <c r="D67" s="120">
        <v>733</v>
      </c>
      <c r="E67" s="120">
        <v>55.95</v>
      </c>
      <c r="F67" s="7">
        <f t="shared" si="3"/>
        <v>139875</v>
      </c>
      <c r="G67" s="7">
        <f t="shared" si="4"/>
        <v>7.6330150068212825</v>
      </c>
    </row>
    <row r="68" spans="1:7" ht="20.25" customHeight="1">
      <c r="A68" s="21">
        <v>3</v>
      </c>
      <c r="B68" s="21" t="s">
        <v>136</v>
      </c>
      <c r="C68" s="120">
        <v>92.91</v>
      </c>
      <c r="D68" s="120">
        <v>956</v>
      </c>
      <c r="E68" s="120">
        <v>683.45</v>
      </c>
      <c r="F68" s="7">
        <f t="shared" si="3"/>
        <v>735.6043482940481</v>
      </c>
      <c r="G68" s="7">
        <f t="shared" si="4"/>
        <v>71.49058577405857</v>
      </c>
    </row>
    <row r="69" spans="1:7" ht="20.25" customHeight="1">
      <c r="A69" s="21">
        <v>4</v>
      </c>
      <c r="B69" s="21" t="s">
        <v>137</v>
      </c>
      <c r="C69" s="120">
        <v>1090.41</v>
      </c>
      <c r="D69" s="120">
        <v>13527</v>
      </c>
      <c r="E69" s="120">
        <v>2664.91</v>
      </c>
      <c r="F69" s="7">
        <f t="shared" si="3"/>
        <v>244.3952274832402</v>
      </c>
      <c r="G69" s="7">
        <f t="shared" si="4"/>
        <v>19.700672728616837</v>
      </c>
    </row>
    <row r="70" spans="1:7" ht="20.25" customHeight="1">
      <c r="A70" s="21">
        <v>5</v>
      </c>
      <c r="B70" s="21" t="s">
        <v>138</v>
      </c>
      <c r="C70" s="120">
        <v>8632.62</v>
      </c>
      <c r="D70" s="120">
        <v>23127</v>
      </c>
      <c r="E70" s="120">
        <v>15969.28</v>
      </c>
      <c r="F70" s="7">
        <v>0</v>
      </c>
      <c r="G70" s="7">
        <f t="shared" si="4"/>
        <v>69.05037402170623</v>
      </c>
    </row>
    <row r="71" spans="1:7" ht="20.25" customHeight="1">
      <c r="A71" s="21"/>
      <c r="B71" s="22" t="s">
        <v>140</v>
      </c>
      <c r="C71" s="121">
        <f>SUM(C66:C70)</f>
        <v>281414.4799999999</v>
      </c>
      <c r="D71" s="121">
        <f>SUM(D66:D70)</f>
        <v>592456</v>
      </c>
      <c r="E71" s="121">
        <f>SUM(E66:E70)</f>
        <v>326476.96</v>
      </c>
      <c r="F71" s="7">
        <f t="shared" si="3"/>
        <v>116.01285051145915</v>
      </c>
      <c r="G71" s="7">
        <f t="shared" si="4"/>
        <v>55.10568886128253</v>
      </c>
    </row>
    <row r="72" spans="1:7" ht="23.25" customHeight="1">
      <c r="A72" s="62"/>
      <c r="B72" s="63"/>
      <c r="C72" s="126"/>
      <c r="D72" s="126"/>
      <c r="E72" s="126"/>
      <c r="F72" s="64"/>
      <c r="G72" s="20"/>
    </row>
    <row r="73" spans="1:7" ht="12.75" customHeight="1">
      <c r="A73" s="164" t="s">
        <v>292</v>
      </c>
      <c r="B73" s="164"/>
      <c r="C73" s="126"/>
      <c r="D73" s="126"/>
      <c r="E73" s="3" t="s">
        <v>248</v>
      </c>
      <c r="F73" s="64"/>
      <c r="G73" s="20"/>
    </row>
    <row r="74" spans="1:7" ht="12.75" customHeight="1">
      <c r="A74" s="148" t="s">
        <v>267</v>
      </c>
      <c r="B74" s="122"/>
      <c r="C74" s="126"/>
      <c r="D74" s="126"/>
      <c r="E74" s="3" t="s">
        <v>249</v>
      </c>
      <c r="F74" s="64"/>
      <c r="G74" s="20"/>
    </row>
    <row r="75" spans="1:7" ht="12.75" customHeight="1">
      <c r="A75" s="164" t="s">
        <v>294</v>
      </c>
      <c r="B75" s="164"/>
      <c r="C75" s="127"/>
      <c r="D75" s="127"/>
      <c r="E75" s="127"/>
      <c r="F75" s="27"/>
      <c r="G75" s="23"/>
    </row>
  </sheetData>
  <sheetProtection/>
  <mergeCells count="6">
    <mergeCell ref="A1:G1"/>
    <mergeCell ref="A3:B3"/>
    <mergeCell ref="A63:G63"/>
    <mergeCell ref="A65:B65"/>
    <mergeCell ref="A73:B73"/>
    <mergeCell ref="A75:B75"/>
  </mergeCells>
  <printOptions/>
  <pageMargins left="0.7" right="0.7" top="0.75" bottom="0.75" header="0.3" footer="0.3"/>
  <pageSetup fitToHeight="4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3"/>
  <sheetViews>
    <sheetView showGridLines="0" zoomScalePageLayoutView="0" workbookViewId="0" topLeftCell="A1">
      <selection activeCell="A1" sqref="A1:I1"/>
    </sheetView>
  </sheetViews>
  <sheetFormatPr defaultColWidth="8.8515625" defaultRowHeight="27" customHeight="1"/>
  <cols>
    <col min="1" max="1" width="9.421875" style="53" customWidth="1"/>
    <col min="2" max="2" width="13.140625" style="53" customWidth="1"/>
    <col min="3" max="3" width="47.421875" style="53" customWidth="1"/>
    <col min="4" max="4" width="15.140625" style="151" customWidth="1"/>
    <col min="5" max="5" width="11.7109375" style="138" customWidth="1"/>
    <col min="6" max="6" width="11.8515625" style="138" customWidth="1"/>
    <col min="7" max="7" width="12.7109375" style="138" customWidth="1"/>
    <col min="8" max="9" width="11.7109375" style="43" customWidth="1"/>
    <col min="10" max="12" width="11.140625" style="41" customWidth="1"/>
    <col min="13" max="16384" width="8.8515625" style="41" customWidth="1"/>
  </cols>
  <sheetData>
    <row r="1" spans="1:9" ht="30" customHeight="1">
      <c r="A1" s="173" t="s">
        <v>293</v>
      </c>
      <c r="B1" s="173"/>
      <c r="C1" s="173"/>
      <c r="D1" s="173"/>
      <c r="E1" s="173"/>
      <c r="F1" s="173"/>
      <c r="G1" s="173"/>
      <c r="H1" s="173"/>
      <c r="I1" s="173"/>
    </row>
    <row r="2" spans="1:9" s="43" customFormat="1" ht="27" customHeight="1">
      <c r="A2" s="42"/>
      <c r="B2" s="169" t="s">
        <v>0</v>
      </c>
      <c r="C2" s="170"/>
      <c r="D2" s="42" t="s">
        <v>63</v>
      </c>
      <c r="E2" s="129" t="s">
        <v>257</v>
      </c>
      <c r="F2" s="129" t="s">
        <v>270</v>
      </c>
      <c r="G2" s="129" t="s">
        <v>271</v>
      </c>
      <c r="H2" s="42" t="s">
        <v>64</v>
      </c>
      <c r="I2" s="42" t="s">
        <v>65</v>
      </c>
    </row>
    <row r="3" spans="1:10" s="81" customFormat="1" ht="11.25" customHeight="1">
      <c r="A3" s="97"/>
      <c r="B3" s="171" t="s">
        <v>1</v>
      </c>
      <c r="C3" s="172"/>
      <c r="D3" s="149"/>
      <c r="E3" s="130">
        <v>2</v>
      </c>
      <c r="F3" s="130">
        <v>3</v>
      </c>
      <c r="G3" s="130">
        <v>4</v>
      </c>
      <c r="H3" s="79" t="s">
        <v>252</v>
      </c>
      <c r="I3" s="79" t="s">
        <v>253</v>
      </c>
      <c r="J3" s="80"/>
    </row>
    <row r="4" spans="1:9" s="46" customFormat="1" ht="27" customHeight="1">
      <c r="A4" s="98"/>
      <c r="B4" s="44"/>
      <c r="C4" s="44" t="s">
        <v>199</v>
      </c>
      <c r="D4" s="150"/>
      <c r="E4" s="131">
        <f>SUM(E5,E98,E179,E185,E206,E218)</f>
        <v>281414.48000000004</v>
      </c>
      <c r="F4" s="131">
        <f>SUM(F5,F98,F179,F185,F206,F218)</f>
        <v>592456</v>
      </c>
      <c r="G4" s="131">
        <f>SUM(G5,G98,G179,G185,G206,G218)</f>
        <v>326476.96</v>
      </c>
      <c r="H4" s="51">
        <f aca="true" t="shared" si="0" ref="H4:H67">G4/E4*100</f>
        <v>116.0128505114591</v>
      </c>
      <c r="I4" s="147">
        <f>G4/F4*100</f>
        <v>55.10568886128253</v>
      </c>
    </row>
    <row r="5" spans="1:9" ht="27" customHeight="1">
      <c r="A5" s="47">
        <v>2201</v>
      </c>
      <c r="B5" s="48" t="s">
        <v>2</v>
      </c>
      <c r="C5" s="47" t="s">
        <v>200</v>
      </c>
      <c r="D5" s="42"/>
      <c r="E5" s="132">
        <f>SUM(E6,E35,E47,E79)</f>
        <v>265703.45</v>
      </c>
      <c r="F5" s="132">
        <f>SUM(F6,F35,F47,F79)</f>
        <v>553639</v>
      </c>
      <c r="G5" s="132">
        <f>SUM(G6,G35,G47,G79)</f>
        <v>301288.15</v>
      </c>
      <c r="H5" s="174">
        <f>G5/E5*100</f>
        <v>113.39263754384822</v>
      </c>
      <c r="I5" s="174">
        <f>G5/F5*100</f>
        <v>54.41960374901335</v>
      </c>
    </row>
    <row r="6" spans="1:9" ht="27" customHeight="1">
      <c r="A6" s="96" t="s">
        <v>201</v>
      </c>
      <c r="B6" s="49" t="s">
        <v>3</v>
      </c>
      <c r="C6" s="96" t="s">
        <v>202</v>
      </c>
      <c r="D6" s="60"/>
      <c r="E6" s="133">
        <f>E7</f>
        <v>10823.33</v>
      </c>
      <c r="F6" s="133">
        <f>F7</f>
        <v>21647</v>
      </c>
      <c r="G6" s="133">
        <f>G7</f>
        <v>10844.399999999998</v>
      </c>
      <c r="H6" s="52">
        <f t="shared" si="0"/>
        <v>100.19467206488204</v>
      </c>
      <c r="I6" s="45">
        <f>G6/F6*100</f>
        <v>50.09654917540536</v>
      </c>
    </row>
    <row r="7" spans="1:9" ht="27" customHeight="1">
      <c r="A7" s="49"/>
      <c r="B7" s="96">
        <v>3</v>
      </c>
      <c r="C7" s="96" t="s">
        <v>144</v>
      </c>
      <c r="D7" s="60"/>
      <c r="E7" s="133">
        <f>SUM(E8,E32)</f>
        <v>10823.33</v>
      </c>
      <c r="F7" s="133">
        <f>SUM(F8,F32)</f>
        <v>21647</v>
      </c>
      <c r="G7" s="133">
        <f>SUM(G8,G32)</f>
        <v>10844.399999999998</v>
      </c>
      <c r="H7" s="52">
        <f t="shared" si="0"/>
        <v>100.19467206488204</v>
      </c>
      <c r="I7" s="45">
        <f>G7/F7*100</f>
        <v>50.09654917540536</v>
      </c>
    </row>
    <row r="8" spans="1:9" ht="27" customHeight="1">
      <c r="A8" s="49"/>
      <c r="B8" s="96">
        <v>32</v>
      </c>
      <c r="C8" s="96" t="s">
        <v>143</v>
      </c>
      <c r="D8" s="60"/>
      <c r="E8" s="133">
        <f>SUM(E9,E12,E18,E27)</f>
        <v>10609.73</v>
      </c>
      <c r="F8" s="133">
        <v>20983</v>
      </c>
      <c r="G8" s="133">
        <f>SUM(G9,G12,G18,G27)</f>
        <v>10583.839999999998</v>
      </c>
      <c r="H8" s="52">
        <f t="shared" si="0"/>
        <v>99.75597871010854</v>
      </c>
      <c r="I8" s="45">
        <f>G8/F8*100</f>
        <v>50.440070533288846</v>
      </c>
    </row>
    <row r="9" spans="1:9" ht="27" customHeight="1">
      <c r="A9" s="49"/>
      <c r="B9" s="96" t="s">
        <v>5</v>
      </c>
      <c r="C9" s="96" t="s">
        <v>6</v>
      </c>
      <c r="D9" s="60"/>
      <c r="E9" s="133">
        <f>SUM(E10:E11)</f>
        <v>353.85</v>
      </c>
      <c r="F9" s="134"/>
      <c r="G9" s="133">
        <f>SUM(G10:G11)</f>
        <v>657.43</v>
      </c>
      <c r="H9" s="52">
        <f t="shared" si="0"/>
        <v>185.7934152889642</v>
      </c>
      <c r="I9" s="45"/>
    </row>
    <row r="10" spans="1:9" ht="27" customHeight="1">
      <c r="A10" s="99"/>
      <c r="B10" s="99" t="s">
        <v>8</v>
      </c>
      <c r="C10" s="99" t="s">
        <v>9</v>
      </c>
      <c r="D10" s="50">
        <v>48007</v>
      </c>
      <c r="E10" s="135">
        <v>353.85</v>
      </c>
      <c r="F10" s="135"/>
      <c r="G10" s="135">
        <v>657.43</v>
      </c>
      <c r="H10" s="51">
        <f t="shared" si="0"/>
        <v>185.7934152889642</v>
      </c>
      <c r="I10" s="51"/>
    </row>
    <row r="11" spans="1:9" ht="27" customHeight="1">
      <c r="A11" s="99"/>
      <c r="B11" s="99" t="s">
        <v>32</v>
      </c>
      <c r="C11" s="99" t="s">
        <v>33</v>
      </c>
      <c r="D11" s="50">
        <v>48007</v>
      </c>
      <c r="E11" s="135">
        <v>0</v>
      </c>
      <c r="F11" s="135"/>
      <c r="G11" s="135">
        <v>0</v>
      </c>
      <c r="H11" s="51" t="e">
        <f t="shared" si="0"/>
        <v>#DIV/0!</v>
      </c>
      <c r="I11" s="51"/>
    </row>
    <row r="12" spans="1:9" ht="27" customHeight="1">
      <c r="A12" s="49"/>
      <c r="B12" s="96" t="s">
        <v>34</v>
      </c>
      <c r="C12" s="96" t="s">
        <v>35</v>
      </c>
      <c r="D12" s="60"/>
      <c r="E12" s="136">
        <f>SUM(E13:E17)</f>
        <v>2859.0600000000004</v>
      </c>
      <c r="F12" s="135"/>
      <c r="G12" s="136">
        <f>SUM(G13:G17)</f>
        <v>3873.7799999999997</v>
      </c>
      <c r="H12" s="52">
        <f t="shared" si="0"/>
        <v>135.49138528047678</v>
      </c>
      <c r="I12" s="45"/>
    </row>
    <row r="13" spans="1:9" ht="27" customHeight="1">
      <c r="A13" s="99"/>
      <c r="B13" s="99" t="s">
        <v>45</v>
      </c>
      <c r="C13" s="99" t="s">
        <v>46</v>
      </c>
      <c r="D13" s="50">
        <v>48007</v>
      </c>
      <c r="E13" s="135">
        <v>1306.52</v>
      </c>
      <c r="F13" s="135"/>
      <c r="G13" s="135">
        <v>2056.48</v>
      </c>
      <c r="H13" s="51">
        <f t="shared" si="0"/>
        <v>157.4013409668432</v>
      </c>
      <c r="I13" s="51"/>
    </row>
    <row r="14" spans="1:9" ht="27" customHeight="1">
      <c r="A14" s="99"/>
      <c r="B14" s="99">
        <v>3222</v>
      </c>
      <c r="C14" s="99" t="s">
        <v>57</v>
      </c>
      <c r="D14" s="50">
        <v>48007</v>
      </c>
      <c r="E14" s="135">
        <v>1024.53</v>
      </c>
      <c r="F14" s="135"/>
      <c r="G14" s="135">
        <v>896.63</v>
      </c>
      <c r="H14" s="51">
        <f t="shared" si="0"/>
        <v>87.51622695284668</v>
      </c>
      <c r="I14" s="51"/>
    </row>
    <row r="15" spans="1:9" ht="27" customHeight="1">
      <c r="A15" s="99"/>
      <c r="B15" s="99" t="s">
        <v>47</v>
      </c>
      <c r="C15" s="99" t="s">
        <v>48</v>
      </c>
      <c r="D15" s="50">
        <v>48007</v>
      </c>
      <c r="E15" s="135">
        <v>217.61</v>
      </c>
      <c r="F15" s="135"/>
      <c r="G15" s="135">
        <v>438.37</v>
      </c>
      <c r="H15" s="51">
        <f t="shared" si="0"/>
        <v>201.4475437709664</v>
      </c>
      <c r="I15" s="51"/>
    </row>
    <row r="16" spans="1:9" ht="27" customHeight="1">
      <c r="A16" s="99"/>
      <c r="B16" s="99" t="s">
        <v>49</v>
      </c>
      <c r="C16" s="99" t="s">
        <v>50</v>
      </c>
      <c r="D16" s="50">
        <v>48007</v>
      </c>
      <c r="E16" s="135">
        <v>310.4</v>
      </c>
      <c r="F16" s="135"/>
      <c r="G16" s="135">
        <v>399.2</v>
      </c>
      <c r="H16" s="51">
        <f t="shared" si="0"/>
        <v>128.60824742268042</v>
      </c>
      <c r="I16" s="51"/>
    </row>
    <row r="17" spans="1:9" ht="27" customHeight="1">
      <c r="A17" s="99"/>
      <c r="B17" s="99" t="s">
        <v>36</v>
      </c>
      <c r="C17" s="99" t="s">
        <v>37</v>
      </c>
      <c r="D17" s="50">
        <v>48007</v>
      </c>
      <c r="E17" s="135">
        <v>0</v>
      </c>
      <c r="F17" s="135"/>
      <c r="G17" s="135">
        <v>83.1</v>
      </c>
      <c r="H17" s="51" t="e">
        <f t="shared" si="0"/>
        <v>#DIV/0!</v>
      </c>
      <c r="I17" s="51"/>
    </row>
    <row r="18" spans="1:9" ht="27" customHeight="1">
      <c r="A18" s="49"/>
      <c r="B18" s="96" t="s">
        <v>12</v>
      </c>
      <c r="C18" s="96" t="s">
        <v>13</v>
      </c>
      <c r="D18" s="60"/>
      <c r="E18" s="136">
        <f>SUM(E19:E26)</f>
        <v>7115.049999999999</v>
      </c>
      <c r="F18" s="135"/>
      <c r="G18" s="136">
        <f>SUM(G19:G26)</f>
        <v>5825.07</v>
      </c>
      <c r="H18" s="52">
        <f t="shared" si="0"/>
        <v>81.86969873718385</v>
      </c>
      <c r="I18" s="45"/>
    </row>
    <row r="19" spans="1:9" ht="27" customHeight="1">
      <c r="A19" s="99"/>
      <c r="B19" s="99" t="s">
        <v>51</v>
      </c>
      <c r="C19" s="99" t="s">
        <v>52</v>
      </c>
      <c r="D19" s="50">
        <v>48007</v>
      </c>
      <c r="E19" s="135">
        <v>418.26</v>
      </c>
      <c r="F19" s="135"/>
      <c r="G19" s="135">
        <v>786.11</v>
      </c>
      <c r="H19" s="51">
        <f t="shared" si="0"/>
        <v>187.9476880409315</v>
      </c>
      <c r="I19" s="51"/>
    </row>
    <row r="20" spans="1:9" ht="27" customHeight="1">
      <c r="A20" s="99"/>
      <c r="B20" s="99" t="s">
        <v>19</v>
      </c>
      <c r="C20" s="99" t="s">
        <v>20</v>
      </c>
      <c r="D20" s="50">
        <v>48007</v>
      </c>
      <c r="E20" s="135">
        <v>1246.49</v>
      </c>
      <c r="F20" s="135"/>
      <c r="G20" s="135">
        <v>1681.56</v>
      </c>
      <c r="H20" s="51">
        <f t="shared" si="0"/>
        <v>134.9036093350127</v>
      </c>
      <c r="I20" s="51"/>
    </row>
    <row r="21" spans="1:9" ht="27" customHeight="1">
      <c r="A21" s="99"/>
      <c r="B21" s="99">
        <v>3233</v>
      </c>
      <c r="C21" s="99" t="s">
        <v>259</v>
      </c>
      <c r="D21" s="50">
        <v>48007</v>
      </c>
      <c r="E21" s="135">
        <v>677.68</v>
      </c>
      <c r="F21" s="135"/>
      <c r="G21" s="135">
        <v>0</v>
      </c>
      <c r="H21" s="51">
        <f t="shared" si="0"/>
        <v>0</v>
      </c>
      <c r="I21" s="51"/>
    </row>
    <row r="22" spans="1:9" ht="27" customHeight="1">
      <c r="A22" s="99"/>
      <c r="B22" s="99" t="s">
        <v>41</v>
      </c>
      <c r="C22" s="99" t="s">
        <v>53</v>
      </c>
      <c r="D22" s="50">
        <v>48007</v>
      </c>
      <c r="E22" s="135">
        <v>1180.84</v>
      </c>
      <c r="F22" s="135"/>
      <c r="G22" s="135">
        <v>1725.65</v>
      </c>
      <c r="H22" s="51">
        <f t="shared" si="0"/>
        <v>146.1374953422987</v>
      </c>
      <c r="I22" s="51"/>
    </row>
    <row r="23" spans="1:9" ht="27" customHeight="1">
      <c r="A23" s="99"/>
      <c r="B23" s="99">
        <v>3235</v>
      </c>
      <c r="C23" s="99" t="s">
        <v>203</v>
      </c>
      <c r="D23" s="50">
        <v>48007</v>
      </c>
      <c r="E23" s="135">
        <v>547.82</v>
      </c>
      <c r="F23" s="135"/>
      <c r="G23" s="135">
        <v>539.43</v>
      </c>
      <c r="H23" s="51">
        <f t="shared" si="0"/>
        <v>98.46847504654812</v>
      </c>
      <c r="I23" s="51"/>
    </row>
    <row r="24" spans="1:9" ht="27" customHeight="1">
      <c r="A24" s="99"/>
      <c r="B24" s="99" t="s">
        <v>15</v>
      </c>
      <c r="C24" s="99" t="s">
        <v>16</v>
      </c>
      <c r="D24" s="50">
        <v>48007</v>
      </c>
      <c r="E24" s="135">
        <v>837.44</v>
      </c>
      <c r="F24" s="135"/>
      <c r="G24" s="135">
        <v>0</v>
      </c>
      <c r="H24" s="51">
        <f t="shared" si="0"/>
        <v>0</v>
      </c>
      <c r="I24" s="51"/>
    </row>
    <row r="25" spans="1:9" ht="27" customHeight="1">
      <c r="A25" s="99"/>
      <c r="B25" s="99" t="s">
        <v>25</v>
      </c>
      <c r="C25" s="99" t="s">
        <v>26</v>
      </c>
      <c r="D25" s="50">
        <v>48007</v>
      </c>
      <c r="E25" s="135">
        <v>248.86</v>
      </c>
      <c r="F25" s="135"/>
      <c r="G25" s="135">
        <v>309.96</v>
      </c>
      <c r="H25" s="51">
        <f t="shared" si="0"/>
        <v>124.55195692357147</v>
      </c>
      <c r="I25" s="51"/>
    </row>
    <row r="26" spans="1:9" ht="27" customHeight="1">
      <c r="A26" s="99"/>
      <c r="B26" s="99" t="s">
        <v>17</v>
      </c>
      <c r="C26" s="99" t="s">
        <v>18</v>
      </c>
      <c r="D26" s="50">
        <v>48007</v>
      </c>
      <c r="E26" s="135">
        <v>1957.66</v>
      </c>
      <c r="F26" s="135"/>
      <c r="G26" s="135">
        <v>782.36</v>
      </c>
      <c r="H26" s="51">
        <f t="shared" si="0"/>
        <v>39.964038699263405</v>
      </c>
      <c r="I26" s="51"/>
    </row>
    <row r="27" spans="1:9" ht="27" customHeight="1">
      <c r="A27" s="49"/>
      <c r="B27" s="96" t="s">
        <v>10</v>
      </c>
      <c r="C27" s="96" t="s">
        <v>11</v>
      </c>
      <c r="D27" s="60"/>
      <c r="E27" s="133">
        <f>SUM(E28:E31)</f>
        <v>281.77</v>
      </c>
      <c r="F27" s="135"/>
      <c r="G27" s="133">
        <f>SUM(G28:G31)</f>
        <v>227.56</v>
      </c>
      <c r="H27" s="52">
        <f t="shared" si="0"/>
        <v>80.7609042836356</v>
      </c>
      <c r="I27" s="45"/>
    </row>
    <row r="28" spans="1:9" ht="27" customHeight="1">
      <c r="A28" s="99"/>
      <c r="B28" s="99">
        <v>3293</v>
      </c>
      <c r="C28" s="99" t="s">
        <v>212</v>
      </c>
      <c r="D28" s="50">
        <v>48007</v>
      </c>
      <c r="E28" s="135">
        <v>101.45</v>
      </c>
      <c r="F28" s="135"/>
      <c r="G28" s="135">
        <v>26.13</v>
      </c>
      <c r="H28" s="51">
        <f t="shared" si="0"/>
        <v>25.756530310497784</v>
      </c>
      <c r="I28" s="51"/>
    </row>
    <row r="29" spans="1:9" ht="27" customHeight="1">
      <c r="A29" s="99"/>
      <c r="B29" s="99" t="s">
        <v>38</v>
      </c>
      <c r="C29" s="99" t="s">
        <v>56</v>
      </c>
      <c r="D29" s="50">
        <v>48007</v>
      </c>
      <c r="E29" s="135">
        <v>46.45</v>
      </c>
      <c r="F29" s="135"/>
      <c r="G29" s="135">
        <v>48.27</v>
      </c>
      <c r="H29" s="51">
        <f t="shared" si="0"/>
        <v>103.91819160387514</v>
      </c>
      <c r="I29" s="51"/>
    </row>
    <row r="30" spans="1:9" ht="27" customHeight="1">
      <c r="A30" s="99"/>
      <c r="B30" s="99" t="s">
        <v>54</v>
      </c>
      <c r="C30" s="99" t="s">
        <v>55</v>
      </c>
      <c r="D30" s="50">
        <v>48007</v>
      </c>
      <c r="E30" s="135">
        <v>19.91</v>
      </c>
      <c r="F30" s="135"/>
      <c r="G30" s="135">
        <v>106.84</v>
      </c>
      <c r="H30" s="51">
        <f t="shared" si="0"/>
        <v>536.6147664490205</v>
      </c>
      <c r="I30" s="51"/>
    </row>
    <row r="31" spans="1:9" ht="27" customHeight="1">
      <c r="A31" s="99"/>
      <c r="B31" s="99" t="s">
        <v>14</v>
      </c>
      <c r="C31" s="99" t="s">
        <v>27</v>
      </c>
      <c r="D31" s="50">
        <v>48007</v>
      </c>
      <c r="E31" s="135">
        <v>113.96</v>
      </c>
      <c r="F31" s="135"/>
      <c r="G31" s="135">
        <v>46.32</v>
      </c>
      <c r="H31" s="51">
        <f t="shared" si="0"/>
        <v>40.64584064584065</v>
      </c>
      <c r="I31" s="51"/>
    </row>
    <row r="32" spans="1:9" ht="27" customHeight="1">
      <c r="A32" s="49"/>
      <c r="B32" s="96">
        <v>34</v>
      </c>
      <c r="C32" s="96" t="s">
        <v>145</v>
      </c>
      <c r="D32" s="60"/>
      <c r="E32" s="136">
        <f>E33</f>
        <v>213.6</v>
      </c>
      <c r="F32" s="136">
        <v>664</v>
      </c>
      <c r="G32" s="136">
        <f>G33</f>
        <v>260.56</v>
      </c>
      <c r="H32" s="52">
        <f t="shared" si="0"/>
        <v>121.98501872659176</v>
      </c>
      <c r="I32" s="45">
        <f>G32/F32*100</f>
        <v>39.24096385542168</v>
      </c>
    </row>
    <row r="33" spans="1:9" ht="27" customHeight="1">
      <c r="A33" s="49"/>
      <c r="B33" s="96" t="s">
        <v>28</v>
      </c>
      <c r="C33" s="96" t="s">
        <v>29</v>
      </c>
      <c r="D33" s="60"/>
      <c r="E33" s="133">
        <f>SUM(E34:E34)</f>
        <v>213.6</v>
      </c>
      <c r="F33" s="135"/>
      <c r="G33" s="133">
        <f>SUM(G34:G34)</f>
        <v>260.56</v>
      </c>
      <c r="H33" s="52">
        <f t="shared" si="0"/>
        <v>121.98501872659176</v>
      </c>
      <c r="I33" s="45"/>
    </row>
    <row r="34" spans="1:9" ht="27" customHeight="1">
      <c r="A34" s="99"/>
      <c r="B34" s="99" t="s">
        <v>30</v>
      </c>
      <c r="C34" s="99" t="s">
        <v>31</v>
      </c>
      <c r="D34" s="50">
        <v>48007</v>
      </c>
      <c r="E34" s="135">
        <v>213.6</v>
      </c>
      <c r="F34" s="135"/>
      <c r="G34" s="135">
        <v>260.56</v>
      </c>
      <c r="H34" s="51">
        <f t="shared" si="0"/>
        <v>121.98501872659176</v>
      </c>
      <c r="I34" s="51"/>
    </row>
    <row r="35" spans="1:9" ht="27" customHeight="1">
      <c r="A35" s="96" t="s">
        <v>204</v>
      </c>
      <c r="B35" s="49" t="s">
        <v>3</v>
      </c>
      <c r="C35" s="96" t="s">
        <v>205</v>
      </c>
      <c r="D35" s="60"/>
      <c r="E35" s="133">
        <f>E36</f>
        <v>13236.65</v>
      </c>
      <c r="F35" s="133">
        <f>F36</f>
        <v>25913</v>
      </c>
      <c r="G35" s="133">
        <f>G36</f>
        <v>14077.189999999999</v>
      </c>
      <c r="H35" s="52">
        <f t="shared" si="0"/>
        <v>106.35009613459599</v>
      </c>
      <c r="I35" s="45">
        <f>G35/F35*100</f>
        <v>54.32481765909003</v>
      </c>
    </row>
    <row r="36" spans="1:9" ht="27" customHeight="1">
      <c r="A36" s="49"/>
      <c r="B36" s="96">
        <v>3</v>
      </c>
      <c r="C36" s="96" t="s">
        <v>144</v>
      </c>
      <c r="D36" s="60"/>
      <c r="E36" s="133">
        <f>SUM(E37)</f>
        <v>13236.65</v>
      </c>
      <c r="F36" s="133">
        <f>SUM(F37)</f>
        <v>25913</v>
      </c>
      <c r="G36" s="133">
        <f>SUM(G37)</f>
        <v>14077.189999999999</v>
      </c>
      <c r="H36" s="52">
        <f t="shared" si="0"/>
        <v>106.35009613459599</v>
      </c>
      <c r="I36" s="45">
        <f>G36/F36*100</f>
        <v>54.32481765909003</v>
      </c>
    </row>
    <row r="37" spans="1:9" ht="27" customHeight="1">
      <c r="A37" s="49"/>
      <c r="B37" s="96">
        <v>32</v>
      </c>
      <c r="C37" s="96" t="s">
        <v>143</v>
      </c>
      <c r="D37" s="60"/>
      <c r="E37" s="133">
        <f>SUM(E38,E40,E42,E45)</f>
        <v>13236.65</v>
      </c>
      <c r="F37" s="133">
        <v>25913</v>
      </c>
      <c r="G37" s="133">
        <f>SUM(G38,G40,G42,G45)</f>
        <v>14077.189999999999</v>
      </c>
      <c r="H37" s="52">
        <f t="shared" si="0"/>
        <v>106.35009613459599</v>
      </c>
      <c r="I37" s="45">
        <f>G37/F37*100</f>
        <v>54.32481765909003</v>
      </c>
    </row>
    <row r="38" spans="1:9" ht="27" customHeight="1">
      <c r="A38" s="49"/>
      <c r="B38" s="96">
        <v>321</v>
      </c>
      <c r="C38" s="96" t="s">
        <v>206</v>
      </c>
      <c r="D38" s="60"/>
      <c r="E38" s="136">
        <f>E39</f>
        <v>5935.41</v>
      </c>
      <c r="F38" s="135"/>
      <c r="G38" s="136">
        <f>G39</f>
        <v>6371.83</v>
      </c>
      <c r="H38" s="52">
        <f t="shared" si="0"/>
        <v>107.35281977150694</v>
      </c>
      <c r="I38" s="45"/>
    </row>
    <row r="39" spans="1:9" ht="27" customHeight="1">
      <c r="A39" s="99"/>
      <c r="B39" s="99">
        <v>3212</v>
      </c>
      <c r="C39" s="99" t="s">
        <v>207</v>
      </c>
      <c r="D39" s="50">
        <v>48007</v>
      </c>
      <c r="E39" s="135">
        <v>5935.41</v>
      </c>
      <c r="F39" s="135"/>
      <c r="G39" s="135">
        <v>6371.83</v>
      </c>
      <c r="H39" s="51">
        <f t="shared" si="0"/>
        <v>107.35281977150694</v>
      </c>
      <c r="I39" s="51"/>
    </row>
    <row r="40" spans="1:9" ht="27" customHeight="1">
      <c r="A40" s="49"/>
      <c r="B40" s="96">
        <v>322</v>
      </c>
      <c r="C40" s="96" t="s">
        <v>208</v>
      </c>
      <c r="D40" s="60"/>
      <c r="E40" s="136">
        <f>E41</f>
        <v>5716.33</v>
      </c>
      <c r="F40" s="135"/>
      <c r="G40" s="136">
        <f>G41</f>
        <v>6195.13</v>
      </c>
      <c r="H40" s="52">
        <f t="shared" si="0"/>
        <v>108.37600348475334</v>
      </c>
      <c r="I40" s="45"/>
    </row>
    <row r="41" spans="1:9" ht="27" customHeight="1">
      <c r="A41" s="99"/>
      <c r="B41" s="99">
        <v>3223</v>
      </c>
      <c r="C41" s="99" t="s">
        <v>44</v>
      </c>
      <c r="D41" s="50">
        <v>48007</v>
      </c>
      <c r="E41" s="135">
        <v>5716.33</v>
      </c>
      <c r="F41" s="135"/>
      <c r="G41" s="135">
        <v>6195.13</v>
      </c>
      <c r="H41" s="51">
        <f t="shared" si="0"/>
        <v>108.37600348475334</v>
      </c>
      <c r="I41" s="51"/>
    </row>
    <row r="42" spans="1:9" ht="27" customHeight="1">
      <c r="A42" s="49"/>
      <c r="B42" s="96" t="s">
        <v>12</v>
      </c>
      <c r="C42" s="96" t="s">
        <v>13</v>
      </c>
      <c r="D42" s="60"/>
      <c r="E42" s="133">
        <f>SUM(E43:E44)</f>
        <v>1232.66</v>
      </c>
      <c r="F42" s="135"/>
      <c r="G42" s="133">
        <f>SUM(G43:G44)</f>
        <v>1159.57</v>
      </c>
      <c r="H42" s="52">
        <f t="shared" si="0"/>
        <v>94.07054662275078</v>
      </c>
      <c r="I42" s="45"/>
    </row>
    <row r="43" spans="1:9" ht="27" customHeight="1">
      <c r="A43" s="99"/>
      <c r="B43" s="99">
        <v>3235</v>
      </c>
      <c r="C43" s="99" t="s">
        <v>203</v>
      </c>
      <c r="D43" s="50">
        <v>48007</v>
      </c>
      <c r="E43" s="135">
        <v>1232.66</v>
      </c>
      <c r="F43" s="135"/>
      <c r="G43" s="135">
        <v>1159.57</v>
      </c>
      <c r="H43" s="51">
        <f t="shared" si="0"/>
        <v>94.07054662275078</v>
      </c>
      <c r="I43" s="51"/>
    </row>
    <row r="44" spans="1:9" ht="27" customHeight="1">
      <c r="A44" s="99"/>
      <c r="B44" s="99" t="s">
        <v>42</v>
      </c>
      <c r="C44" s="99" t="s">
        <v>58</v>
      </c>
      <c r="D44" s="50">
        <v>48007</v>
      </c>
      <c r="E44" s="135">
        <v>0</v>
      </c>
      <c r="F44" s="135"/>
      <c r="G44" s="135">
        <v>0</v>
      </c>
      <c r="H44" s="51" t="e">
        <f t="shared" si="0"/>
        <v>#DIV/0!</v>
      </c>
      <c r="I44" s="51"/>
    </row>
    <row r="45" spans="1:9" ht="27" customHeight="1">
      <c r="A45" s="49"/>
      <c r="B45" s="96">
        <v>329</v>
      </c>
      <c r="C45" s="96" t="s">
        <v>27</v>
      </c>
      <c r="D45" s="60"/>
      <c r="E45" s="136">
        <f>E46</f>
        <v>352.25</v>
      </c>
      <c r="F45" s="135"/>
      <c r="G45" s="136">
        <f>G46</f>
        <v>350.66</v>
      </c>
      <c r="H45" s="52">
        <f t="shared" si="0"/>
        <v>99.5486160397445</v>
      </c>
      <c r="I45" s="45"/>
    </row>
    <row r="46" spans="1:9" ht="27" customHeight="1">
      <c r="A46" s="99"/>
      <c r="B46" s="99">
        <v>3292</v>
      </c>
      <c r="C46" s="99" t="s">
        <v>209</v>
      </c>
      <c r="D46" s="50">
        <v>48007</v>
      </c>
      <c r="E46" s="135">
        <v>352.25</v>
      </c>
      <c r="F46" s="135"/>
      <c r="G46" s="135">
        <v>350.66</v>
      </c>
      <c r="H46" s="51">
        <f t="shared" si="0"/>
        <v>99.5486160397445</v>
      </c>
      <c r="I46" s="51"/>
    </row>
    <row r="47" spans="1:9" ht="27" customHeight="1">
      <c r="A47" s="96" t="s">
        <v>210</v>
      </c>
      <c r="B47" s="49" t="s">
        <v>3</v>
      </c>
      <c r="C47" s="96" t="s">
        <v>211</v>
      </c>
      <c r="D47" s="60"/>
      <c r="E47" s="133">
        <f>E48</f>
        <v>1027.81</v>
      </c>
      <c r="F47" s="133">
        <f>F48</f>
        <v>8287</v>
      </c>
      <c r="G47" s="133">
        <f>G48</f>
        <v>3305.8600000000006</v>
      </c>
      <c r="H47" s="52">
        <f t="shared" si="0"/>
        <v>321.64115935824725</v>
      </c>
      <c r="I47" s="45">
        <f>G47/F47*100</f>
        <v>39.89212018824666</v>
      </c>
    </row>
    <row r="48" spans="1:9" ht="27" customHeight="1">
      <c r="A48" s="49"/>
      <c r="B48" s="96">
        <v>3</v>
      </c>
      <c r="C48" s="96" t="s">
        <v>144</v>
      </c>
      <c r="D48" s="60"/>
      <c r="E48" s="133">
        <f>SUM(E49,E75)</f>
        <v>1027.81</v>
      </c>
      <c r="F48" s="133">
        <f>SUM(F49,F75)</f>
        <v>8287</v>
      </c>
      <c r="G48" s="133">
        <f>SUM(G49,G75)</f>
        <v>3305.8600000000006</v>
      </c>
      <c r="H48" s="52">
        <f t="shared" si="0"/>
        <v>321.64115935824725</v>
      </c>
      <c r="I48" s="45">
        <f>G48/F48*100</f>
        <v>39.89212018824666</v>
      </c>
    </row>
    <row r="49" spans="1:9" ht="27" customHeight="1">
      <c r="A49" s="49"/>
      <c r="B49" s="96">
        <v>32</v>
      </c>
      <c r="C49" s="96" t="s">
        <v>143</v>
      </c>
      <c r="D49" s="60"/>
      <c r="E49" s="133">
        <f>SUM(E50,E53,E60,E69,E71)</f>
        <v>1027.77</v>
      </c>
      <c r="F49" s="133">
        <v>8277</v>
      </c>
      <c r="G49" s="133">
        <f>SUM(G50,G53,G60,G69,G71)</f>
        <v>3305.8500000000004</v>
      </c>
      <c r="H49" s="52">
        <f t="shared" si="0"/>
        <v>321.65270439884415</v>
      </c>
      <c r="I49" s="45">
        <f>G49/F49*100</f>
        <v>39.94019572308808</v>
      </c>
    </row>
    <row r="50" spans="1:9" ht="27" customHeight="1">
      <c r="A50" s="49"/>
      <c r="B50" s="96" t="s">
        <v>5</v>
      </c>
      <c r="C50" s="96" t="s">
        <v>6</v>
      </c>
      <c r="D50" s="60"/>
      <c r="E50" s="133">
        <f>SUM(E51:E52)</f>
        <v>0</v>
      </c>
      <c r="F50" s="134"/>
      <c r="G50" s="133">
        <f>SUM(G51:G52)</f>
        <v>0</v>
      </c>
      <c r="H50" s="52" t="e">
        <f t="shared" si="0"/>
        <v>#DIV/0!</v>
      </c>
      <c r="I50" s="45"/>
    </row>
    <row r="51" spans="1:9" ht="27" customHeight="1">
      <c r="A51" s="99"/>
      <c r="B51" s="99" t="s">
        <v>8</v>
      </c>
      <c r="C51" s="99" t="s">
        <v>9</v>
      </c>
      <c r="D51" s="50">
        <v>47400</v>
      </c>
      <c r="E51" s="135">
        <v>0</v>
      </c>
      <c r="F51" s="135"/>
      <c r="G51" s="135">
        <v>0</v>
      </c>
      <c r="H51" s="51" t="e">
        <f t="shared" si="0"/>
        <v>#DIV/0!</v>
      </c>
      <c r="I51" s="51"/>
    </row>
    <row r="52" spans="1:9" ht="27" customHeight="1">
      <c r="A52" s="99"/>
      <c r="B52" s="99" t="s">
        <v>8</v>
      </c>
      <c r="C52" s="99" t="s">
        <v>9</v>
      </c>
      <c r="D52" s="50">
        <v>62400</v>
      </c>
      <c r="E52" s="135">
        <v>0</v>
      </c>
      <c r="F52" s="135"/>
      <c r="G52" s="135">
        <v>0</v>
      </c>
      <c r="H52" s="51" t="e">
        <f t="shared" si="0"/>
        <v>#DIV/0!</v>
      </c>
      <c r="I52" s="51"/>
    </row>
    <row r="53" spans="1:9" ht="27" customHeight="1">
      <c r="A53" s="49"/>
      <c r="B53" s="96" t="s">
        <v>34</v>
      </c>
      <c r="C53" s="96" t="s">
        <v>35</v>
      </c>
      <c r="D53" s="60"/>
      <c r="E53" s="136">
        <f>SUM(E54:E59)</f>
        <v>528.73</v>
      </c>
      <c r="F53" s="135"/>
      <c r="G53" s="136">
        <f>SUM(G54:G59)</f>
        <v>1950.1000000000001</v>
      </c>
      <c r="H53" s="52">
        <f t="shared" si="0"/>
        <v>368.82718968093354</v>
      </c>
      <c r="I53" s="45"/>
    </row>
    <row r="54" spans="1:9" ht="27" customHeight="1">
      <c r="A54" s="99"/>
      <c r="B54" s="99" t="s">
        <v>45</v>
      </c>
      <c r="C54" s="99" t="s">
        <v>46</v>
      </c>
      <c r="D54" s="50">
        <v>47400</v>
      </c>
      <c r="E54" s="135">
        <v>0</v>
      </c>
      <c r="F54" s="135"/>
      <c r="G54" s="135">
        <v>0</v>
      </c>
      <c r="H54" s="51" t="e">
        <f t="shared" si="0"/>
        <v>#DIV/0!</v>
      </c>
      <c r="I54" s="51"/>
    </row>
    <row r="55" spans="1:9" ht="27" customHeight="1">
      <c r="A55" s="99"/>
      <c r="B55" s="99">
        <v>3222</v>
      </c>
      <c r="C55" s="99" t="s">
        <v>57</v>
      </c>
      <c r="D55" s="50">
        <v>32400</v>
      </c>
      <c r="E55" s="135">
        <v>0</v>
      </c>
      <c r="F55" s="135"/>
      <c r="G55" s="135">
        <v>55.94</v>
      </c>
      <c r="H55" s="51" t="e">
        <f t="shared" si="0"/>
        <v>#DIV/0!</v>
      </c>
      <c r="I55" s="51"/>
    </row>
    <row r="56" spans="1:9" ht="27" customHeight="1">
      <c r="A56" s="99"/>
      <c r="B56" s="99">
        <v>3222</v>
      </c>
      <c r="C56" s="99" t="s">
        <v>57</v>
      </c>
      <c r="D56" s="50">
        <v>47400</v>
      </c>
      <c r="E56" s="135">
        <v>528.73</v>
      </c>
      <c r="F56" s="135"/>
      <c r="G56" s="135">
        <v>1245.67</v>
      </c>
      <c r="H56" s="51">
        <f t="shared" si="0"/>
        <v>235.59661831180375</v>
      </c>
      <c r="I56" s="51"/>
    </row>
    <row r="57" spans="1:9" ht="27" customHeight="1">
      <c r="A57" s="99"/>
      <c r="B57" s="99" t="s">
        <v>47</v>
      </c>
      <c r="C57" s="99" t="s">
        <v>48</v>
      </c>
      <c r="D57" s="50">
        <v>47400</v>
      </c>
      <c r="E57" s="135">
        <v>0</v>
      </c>
      <c r="F57" s="135"/>
      <c r="G57" s="135">
        <v>0</v>
      </c>
      <c r="H57" s="51" t="e">
        <f t="shared" si="0"/>
        <v>#DIV/0!</v>
      </c>
      <c r="I57" s="51"/>
    </row>
    <row r="58" spans="1:9" ht="27" customHeight="1">
      <c r="A58" s="99"/>
      <c r="B58" s="99" t="s">
        <v>49</v>
      </c>
      <c r="C58" s="99" t="s">
        <v>50</v>
      </c>
      <c r="D58" s="50">
        <v>47400</v>
      </c>
      <c r="E58" s="135">
        <v>0</v>
      </c>
      <c r="F58" s="135"/>
      <c r="G58" s="135">
        <v>63.49</v>
      </c>
      <c r="H58" s="51" t="e">
        <f t="shared" si="0"/>
        <v>#DIV/0!</v>
      </c>
      <c r="I58" s="51"/>
    </row>
    <row r="59" spans="1:9" ht="27" customHeight="1">
      <c r="A59" s="99"/>
      <c r="B59" s="99" t="s">
        <v>49</v>
      </c>
      <c r="C59" s="99" t="s">
        <v>50</v>
      </c>
      <c r="D59" s="50">
        <v>62400</v>
      </c>
      <c r="E59" s="135">
        <v>0</v>
      </c>
      <c r="F59" s="135"/>
      <c r="G59" s="135">
        <v>585</v>
      </c>
      <c r="H59" s="51" t="e">
        <f t="shared" si="0"/>
        <v>#DIV/0!</v>
      </c>
      <c r="I59" s="51"/>
    </row>
    <row r="60" spans="1:9" ht="27" customHeight="1">
      <c r="A60" s="49"/>
      <c r="B60" s="96" t="s">
        <v>12</v>
      </c>
      <c r="C60" s="96" t="s">
        <v>13</v>
      </c>
      <c r="D60" s="60"/>
      <c r="E60" s="136">
        <f>SUM(E61:E68)</f>
        <v>499.04</v>
      </c>
      <c r="F60" s="135"/>
      <c r="G60" s="136">
        <f>SUM(G61:G68)</f>
        <v>755</v>
      </c>
      <c r="H60" s="52">
        <f t="shared" si="0"/>
        <v>151.29047771721704</v>
      </c>
      <c r="I60" s="45"/>
    </row>
    <row r="61" spans="1:9" ht="27" customHeight="1">
      <c r="A61" s="99"/>
      <c r="B61" s="99" t="s">
        <v>51</v>
      </c>
      <c r="C61" s="99" t="s">
        <v>52</v>
      </c>
      <c r="D61" s="50">
        <v>47400</v>
      </c>
      <c r="E61" s="135">
        <v>0</v>
      </c>
      <c r="F61" s="135"/>
      <c r="G61" s="135">
        <v>0</v>
      </c>
      <c r="H61" s="51" t="e">
        <f t="shared" si="0"/>
        <v>#DIV/0!</v>
      </c>
      <c r="I61" s="51"/>
    </row>
    <row r="62" spans="1:9" ht="27" customHeight="1">
      <c r="A62" s="99"/>
      <c r="B62" s="99" t="s">
        <v>19</v>
      </c>
      <c r="C62" s="99" t="s">
        <v>20</v>
      </c>
      <c r="D62" s="50">
        <v>47400</v>
      </c>
      <c r="E62" s="135">
        <v>0</v>
      </c>
      <c r="F62" s="135"/>
      <c r="G62" s="135">
        <v>700</v>
      </c>
      <c r="H62" s="51" t="e">
        <f t="shared" si="0"/>
        <v>#DIV/0!</v>
      </c>
      <c r="I62" s="51"/>
    </row>
    <row r="63" spans="1:9" ht="27" customHeight="1">
      <c r="A63" s="99"/>
      <c r="B63" s="99" t="s">
        <v>41</v>
      </c>
      <c r="C63" s="99" t="s">
        <v>53</v>
      </c>
      <c r="D63" s="50">
        <v>47400</v>
      </c>
      <c r="E63" s="135">
        <v>0</v>
      </c>
      <c r="F63" s="135"/>
      <c r="G63" s="135">
        <v>0</v>
      </c>
      <c r="H63" s="51" t="e">
        <f t="shared" si="0"/>
        <v>#DIV/0!</v>
      </c>
      <c r="I63" s="51"/>
    </row>
    <row r="64" spans="1:9" ht="27" customHeight="1">
      <c r="A64" s="99"/>
      <c r="B64" s="99">
        <v>3235</v>
      </c>
      <c r="C64" s="99" t="s">
        <v>203</v>
      </c>
      <c r="D64" s="50">
        <v>47400</v>
      </c>
      <c r="E64" s="135">
        <v>0</v>
      </c>
      <c r="F64" s="135"/>
      <c r="G64" s="135">
        <v>0</v>
      </c>
      <c r="H64" s="51" t="e">
        <f t="shared" si="0"/>
        <v>#DIV/0!</v>
      </c>
      <c r="I64" s="51"/>
    </row>
    <row r="65" spans="1:9" ht="27" customHeight="1">
      <c r="A65" s="99"/>
      <c r="B65" s="99">
        <v>3236</v>
      </c>
      <c r="C65" s="99" t="s">
        <v>58</v>
      </c>
      <c r="D65" s="50">
        <v>47400</v>
      </c>
      <c r="E65" s="135">
        <v>0</v>
      </c>
      <c r="F65" s="135"/>
      <c r="G65" s="135">
        <v>55</v>
      </c>
      <c r="H65" s="51" t="e">
        <f t="shared" si="0"/>
        <v>#DIV/0!</v>
      </c>
      <c r="I65" s="51"/>
    </row>
    <row r="66" spans="1:9" ht="27" customHeight="1">
      <c r="A66" s="99"/>
      <c r="B66" s="99" t="s">
        <v>25</v>
      </c>
      <c r="C66" s="99" t="s">
        <v>26</v>
      </c>
      <c r="D66" s="50">
        <v>47400</v>
      </c>
      <c r="E66" s="135">
        <v>0</v>
      </c>
      <c r="F66" s="135"/>
      <c r="G66" s="135">
        <v>0</v>
      </c>
      <c r="H66" s="51" t="e">
        <f t="shared" si="0"/>
        <v>#DIV/0!</v>
      </c>
      <c r="I66" s="51"/>
    </row>
    <row r="67" spans="1:9" ht="27" customHeight="1">
      <c r="A67" s="99"/>
      <c r="B67" s="99" t="s">
        <v>17</v>
      </c>
      <c r="C67" s="99" t="s">
        <v>18</v>
      </c>
      <c r="D67" s="50">
        <v>47400</v>
      </c>
      <c r="E67" s="135">
        <v>499.04</v>
      </c>
      <c r="F67" s="135"/>
      <c r="G67" s="135">
        <v>0</v>
      </c>
      <c r="H67" s="51">
        <f t="shared" si="0"/>
        <v>0</v>
      </c>
      <c r="I67" s="51"/>
    </row>
    <row r="68" spans="1:9" ht="27" customHeight="1">
      <c r="A68" s="99"/>
      <c r="B68" s="99" t="s">
        <v>17</v>
      </c>
      <c r="C68" s="99" t="s">
        <v>18</v>
      </c>
      <c r="D68" s="50">
        <v>62400</v>
      </c>
      <c r="E68" s="135">
        <v>0</v>
      </c>
      <c r="F68" s="135"/>
      <c r="G68" s="135">
        <v>0</v>
      </c>
      <c r="H68" s="51" t="e">
        <f aca="true" t="shared" si="1" ref="H68:H137">G68/E68*100</f>
        <v>#DIV/0!</v>
      </c>
      <c r="I68" s="51"/>
    </row>
    <row r="69" spans="1:9" ht="27" customHeight="1">
      <c r="A69" s="49"/>
      <c r="B69" s="96">
        <v>324</v>
      </c>
      <c r="C69" s="96" t="s">
        <v>229</v>
      </c>
      <c r="D69" s="60"/>
      <c r="E69" s="136">
        <f>SUM(E70)</f>
        <v>0</v>
      </c>
      <c r="F69" s="135"/>
      <c r="G69" s="136">
        <f>SUM(G70)</f>
        <v>179.52</v>
      </c>
      <c r="H69" s="52" t="e">
        <f t="shared" si="1"/>
        <v>#DIV/0!</v>
      </c>
      <c r="I69" s="45"/>
    </row>
    <row r="70" spans="1:9" ht="27" customHeight="1">
      <c r="A70" s="99"/>
      <c r="B70" s="99">
        <v>3241</v>
      </c>
      <c r="C70" s="99" t="s">
        <v>229</v>
      </c>
      <c r="D70" s="50">
        <v>47400</v>
      </c>
      <c r="E70" s="135">
        <v>0</v>
      </c>
      <c r="F70" s="135"/>
      <c r="G70" s="135">
        <v>179.52</v>
      </c>
      <c r="H70" s="51" t="e">
        <f t="shared" si="1"/>
        <v>#DIV/0!</v>
      </c>
      <c r="I70" s="51"/>
    </row>
    <row r="71" spans="1:9" ht="27" customHeight="1">
      <c r="A71" s="49"/>
      <c r="B71" s="96" t="s">
        <v>10</v>
      </c>
      <c r="C71" s="96" t="s">
        <v>11</v>
      </c>
      <c r="D71" s="60"/>
      <c r="E71" s="136">
        <f>SUM(E72:E74)</f>
        <v>0</v>
      </c>
      <c r="F71" s="135"/>
      <c r="G71" s="136">
        <f>SUM(G72:G74)</f>
        <v>421.23</v>
      </c>
      <c r="H71" s="52" t="e">
        <f t="shared" si="1"/>
        <v>#DIV/0!</v>
      </c>
      <c r="I71" s="45"/>
    </row>
    <row r="72" spans="1:9" ht="27" customHeight="1">
      <c r="A72" s="99"/>
      <c r="B72" s="99">
        <v>3293</v>
      </c>
      <c r="C72" s="99" t="s">
        <v>212</v>
      </c>
      <c r="D72" s="50">
        <v>47400</v>
      </c>
      <c r="E72" s="135">
        <v>0</v>
      </c>
      <c r="F72" s="135"/>
      <c r="G72" s="135">
        <v>0</v>
      </c>
      <c r="H72" s="51" t="e">
        <f t="shared" si="1"/>
        <v>#DIV/0!</v>
      </c>
      <c r="I72" s="51"/>
    </row>
    <row r="73" spans="1:9" ht="27" customHeight="1">
      <c r="A73" s="99"/>
      <c r="B73" s="99" t="s">
        <v>14</v>
      </c>
      <c r="C73" s="99" t="s">
        <v>27</v>
      </c>
      <c r="D73" s="50">
        <v>47400</v>
      </c>
      <c r="E73" s="135">
        <v>0</v>
      </c>
      <c r="F73" s="135"/>
      <c r="G73" s="135">
        <v>421.23</v>
      </c>
      <c r="H73" s="51" t="e">
        <f t="shared" si="1"/>
        <v>#DIV/0!</v>
      </c>
      <c r="I73" s="51"/>
    </row>
    <row r="74" spans="1:9" ht="27" customHeight="1">
      <c r="A74" s="99"/>
      <c r="B74" s="99" t="s">
        <v>14</v>
      </c>
      <c r="C74" s="99" t="s">
        <v>27</v>
      </c>
      <c r="D74" s="50">
        <v>62400</v>
      </c>
      <c r="E74" s="135">
        <v>0</v>
      </c>
      <c r="F74" s="135"/>
      <c r="G74" s="135">
        <v>0</v>
      </c>
      <c r="H74" s="51" t="e">
        <f t="shared" si="1"/>
        <v>#DIV/0!</v>
      </c>
      <c r="I74" s="51"/>
    </row>
    <row r="75" spans="1:9" ht="27" customHeight="1">
      <c r="A75" s="49"/>
      <c r="B75" s="96">
        <v>34</v>
      </c>
      <c r="C75" s="96" t="s">
        <v>145</v>
      </c>
      <c r="D75" s="60"/>
      <c r="E75" s="136">
        <f>E76</f>
        <v>0.04</v>
      </c>
      <c r="F75" s="136">
        <v>10</v>
      </c>
      <c r="G75" s="136">
        <f>G76</f>
        <v>0.01</v>
      </c>
      <c r="H75" s="52">
        <f t="shared" si="1"/>
        <v>25</v>
      </c>
      <c r="I75" s="45">
        <f>G75/F75*100</f>
        <v>0.1</v>
      </c>
    </row>
    <row r="76" spans="1:9" ht="27" customHeight="1">
      <c r="A76" s="49"/>
      <c r="B76" s="96" t="s">
        <v>28</v>
      </c>
      <c r="C76" s="96" t="s">
        <v>29</v>
      </c>
      <c r="D76" s="60"/>
      <c r="E76" s="133">
        <f>SUM(E77:E78)</f>
        <v>0.04</v>
      </c>
      <c r="F76" s="135"/>
      <c r="G76" s="133">
        <f>SUM(G77:G78)</f>
        <v>0.01</v>
      </c>
      <c r="H76" s="52">
        <f t="shared" si="1"/>
        <v>25</v>
      </c>
      <c r="I76" s="45"/>
    </row>
    <row r="77" spans="1:9" ht="27" customHeight="1">
      <c r="A77" s="99"/>
      <c r="B77" s="99" t="s">
        <v>30</v>
      </c>
      <c r="C77" s="99" t="s">
        <v>31</v>
      </c>
      <c r="D77" s="50">
        <v>32400</v>
      </c>
      <c r="E77" s="135">
        <v>0.04</v>
      </c>
      <c r="F77" s="135"/>
      <c r="G77" s="135">
        <v>0.01</v>
      </c>
      <c r="H77" s="51">
        <f t="shared" si="1"/>
        <v>25</v>
      </c>
      <c r="I77" s="51"/>
    </row>
    <row r="78" spans="1:9" ht="27" customHeight="1">
      <c r="A78" s="99"/>
      <c r="B78" s="99" t="s">
        <v>30</v>
      </c>
      <c r="C78" s="99" t="s">
        <v>31</v>
      </c>
      <c r="D78" s="50">
        <v>47400</v>
      </c>
      <c r="E78" s="135">
        <v>0</v>
      </c>
      <c r="F78" s="135"/>
      <c r="G78" s="135">
        <v>0</v>
      </c>
      <c r="H78" s="51" t="e">
        <f t="shared" si="1"/>
        <v>#DIV/0!</v>
      </c>
      <c r="I78" s="51"/>
    </row>
    <row r="79" spans="1:9" ht="27" customHeight="1">
      <c r="A79" s="96" t="s">
        <v>213</v>
      </c>
      <c r="B79" s="49" t="s">
        <v>3</v>
      </c>
      <c r="C79" s="96" t="s">
        <v>214</v>
      </c>
      <c r="D79" s="60"/>
      <c r="E79" s="133">
        <f>SUM(E80)</f>
        <v>240615.66</v>
      </c>
      <c r="F79" s="133">
        <f>SUM(F80)</f>
        <v>497792</v>
      </c>
      <c r="G79" s="133">
        <f>SUM(G80)</f>
        <v>273060.7</v>
      </c>
      <c r="H79" s="52">
        <f t="shared" si="1"/>
        <v>113.48417638319968</v>
      </c>
      <c r="I79" s="45">
        <f>G79/F79*100</f>
        <v>54.85437692851634</v>
      </c>
    </row>
    <row r="80" spans="1:9" ht="27" customHeight="1">
      <c r="A80" s="49"/>
      <c r="B80" s="96">
        <v>3</v>
      </c>
      <c r="C80" s="96" t="s">
        <v>144</v>
      </c>
      <c r="D80" s="60"/>
      <c r="E80" s="133">
        <f>SUM(E81,E89,E95)</f>
        <v>240615.66</v>
      </c>
      <c r="F80" s="133">
        <f>SUM(F81,F89,F95)</f>
        <v>497792</v>
      </c>
      <c r="G80" s="133">
        <f>SUM(G81,G89,G95)</f>
        <v>273060.7</v>
      </c>
      <c r="H80" s="52">
        <f t="shared" si="1"/>
        <v>113.48417638319968</v>
      </c>
      <c r="I80" s="45">
        <f>G80/F80*100</f>
        <v>54.85437692851634</v>
      </c>
    </row>
    <row r="81" spans="1:9" ht="27" customHeight="1">
      <c r="A81" s="49"/>
      <c r="B81" s="96">
        <v>31</v>
      </c>
      <c r="C81" s="96" t="s">
        <v>215</v>
      </c>
      <c r="D81" s="60"/>
      <c r="E81" s="133">
        <f>SUM(E82,E84,E86)</f>
        <v>239125.75</v>
      </c>
      <c r="F81" s="133">
        <v>495368</v>
      </c>
      <c r="G81" s="133">
        <f>SUM(G82,G84,G86)</f>
        <v>272236.27</v>
      </c>
      <c r="H81" s="52">
        <f t="shared" si="1"/>
        <v>113.8464887198472</v>
      </c>
      <c r="I81" s="45">
        <f>G81/F81*100</f>
        <v>54.956369809919096</v>
      </c>
    </row>
    <row r="82" spans="1:9" ht="27" customHeight="1">
      <c r="A82" s="49"/>
      <c r="B82" s="96">
        <v>311</v>
      </c>
      <c r="C82" s="96" t="s">
        <v>216</v>
      </c>
      <c r="D82" s="60"/>
      <c r="E82" s="133">
        <f>SUM(E83:E83)</f>
        <v>200088.94</v>
      </c>
      <c r="F82" s="134"/>
      <c r="G82" s="133">
        <f>SUM(G83:G83)</f>
        <v>224964.55</v>
      </c>
      <c r="H82" s="52">
        <f t="shared" si="1"/>
        <v>112.43227636669972</v>
      </c>
      <c r="I82" s="45"/>
    </row>
    <row r="83" spans="1:9" ht="27" customHeight="1">
      <c r="A83" s="99"/>
      <c r="B83" s="99">
        <v>3111</v>
      </c>
      <c r="C83" s="99" t="s">
        <v>217</v>
      </c>
      <c r="D83" s="50">
        <v>53082</v>
      </c>
      <c r="E83" s="135">
        <v>200088.94</v>
      </c>
      <c r="F83" s="135"/>
      <c r="G83" s="135">
        <v>224964.55</v>
      </c>
      <c r="H83" s="51">
        <f t="shared" si="1"/>
        <v>112.43227636669972</v>
      </c>
      <c r="I83" s="51"/>
    </row>
    <row r="84" spans="1:9" ht="27" customHeight="1">
      <c r="A84" s="49"/>
      <c r="B84" s="96">
        <v>312</v>
      </c>
      <c r="C84" s="96" t="s">
        <v>218</v>
      </c>
      <c r="D84" s="60"/>
      <c r="E84" s="136">
        <f>SUM(E85:E85)</f>
        <v>6019.79</v>
      </c>
      <c r="F84" s="135"/>
      <c r="G84" s="136">
        <f>SUM(G85:G85)</f>
        <v>10190.23</v>
      </c>
      <c r="H84" s="52">
        <f t="shared" si="1"/>
        <v>169.27882866345837</v>
      </c>
      <c r="I84" s="45"/>
    </row>
    <row r="85" spans="1:9" ht="27" customHeight="1">
      <c r="A85" s="99"/>
      <c r="B85" s="99">
        <v>3121</v>
      </c>
      <c r="C85" s="99" t="s">
        <v>218</v>
      </c>
      <c r="D85" s="50">
        <v>53082</v>
      </c>
      <c r="E85" s="135">
        <v>6019.79</v>
      </c>
      <c r="F85" s="135"/>
      <c r="G85" s="135">
        <v>10190.23</v>
      </c>
      <c r="H85" s="51">
        <f t="shared" si="1"/>
        <v>169.27882866345837</v>
      </c>
      <c r="I85" s="51"/>
    </row>
    <row r="86" spans="1:9" ht="27" customHeight="1">
      <c r="A86" s="49"/>
      <c r="B86" s="96">
        <v>313</v>
      </c>
      <c r="C86" s="96" t="s">
        <v>219</v>
      </c>
      <c r="D86" s="60"/>
      <c r="E86" s="136">
        <f>SUM(E87:E88)</f>
        <v>33017.02</v>
      </c>
      <c r="F86" s="135"/>
      <c r="G86" s="136">
        <f>SUM(G87:G88)</f>
        <v>37081.49</v>
      </c>
      <c r="H86" s="52">
        <f t="shared" si="1"/>
        <v>112.31022666491404</v>
      </c>
      <c r="I86" s="45"/>
    </row>
    <row r="87" spans="1:9" ht="27" customHeight="1">
      <c r="A87" s="99"/>
      <c r="B87" s="99">
        <v>3132</v>
      </c>
      <c r="C87" s="99" t="s">
        <v>220</v>
      </c>
      <c r="D87" s="50">
        <v>53082</v>
      </c>
      <c r="E87" s="135">
        <v>33011.32</v>
      </c>
      <c r="F87" s="135"/>
      <c r="G87" s="135">
        <v>37081.49</v>
      </c>
      <c r="H87" s="51">
        <f t="shared" si="1"/>
        <v>112.32961905188886</v>
      </c>
      <c r="I87" s="51"/>
    </row>
    <row r="88" spans="1:9" ht="27" customHeight="1">
      <c r="A88" s="99"/>
      <c r="B88" s="99">
        <v>3133</v>
      </c>
      <c r="C88" s="99" t="s">
        <v>221</v>
      </c>
      <c r="D88" s="50">
        <v>53082</v>
      </c>
      <c r="E88" s="135">
        <v>5.7</v>
      </c>
      <c r="F88" s="135"/>
      <c r="G88" s="135">
        <v>0</v>
      </c>
      <c r="H88" s="51">
        <f t="shared" si="1"/>
        <v>0</v>
      </c>
      <c r="I88" s="51"/>
    </row>
    <row r="89" spans="1:9" ht="27" customHeight="1">
      <c r="A89" s="49"/>
      <c r="B89" s="96">
        <v>32</v>
      </c>
      <c r="C89" s="96" t="s">
        <v>143</v>
      </c>
      <c r="D89" s="60"/>
      <c r="E89" s="133">
        <f>SUM(E90,E92)</f>
        <v>1364.39</v>
      </c>
      <c r="F89" s="133">
        <v>1980</v>
      </c>
      <c r="G89" s="133">
        <f>SUM(G90,G92)</f>
        <v>824.43</v>
      </c>
      <c r="H89" s="52">
        <f t="shared" si="1"/>
        <v>60.424805224312685</v>
      </c>
      <c r="I89" s="45">
        <f>G89/F89*100</f>
        <v>41.63787878787878</v>
      </c>
    </row>
    <row r="90" spans="1:9" ht="27" customHeight="1">
      <c r="A90" s="49"/>
      <c r="B90" s="96">
        <v>323</v>
      </c>
      <c r="C90" s="96" t="s">
        <v>13</v>
      </c>
      <c r="D90" s="60"/>
      <c r="E90" s="133">
        <f>SUM(E91)</f>
        <v>76.98</v>
      </c>
      <c r="F90" s="134"/>
      <c r="G90" s="133">
        <f>SUM(G91)</f>
        <v>0</v>
      </c>
      <c r="H90" s="52">
        <f t="shared" si="1"/>
        <v>0</v>
      </c>
      <c r="I90" s="45"/>
    </row>
    <row r="91" spans="1:9" ht="27" customHeight="1">
      <c r="A91" s="100"/>
      <c r="B91" s="99">
        <v>3236</v>
      </c>
      <c r="C91" s="99" t="s">
        <v>58</v>
      </c>
      <c r="D91" s="50">
        <v>53082</v>
      </c>
      <c r="E91" s="134">
        <v>76.98</v>
      </c>
      <c r="F91" s="134"/>
      <c r="G91" s="134">
        <v>0</v>
      </c>
      <c r="H91" s="51">
        <f t="shared" si="1"/>
        <v>0</v>
      </c>
      <c r="I91" s="51"/>
    </row>
    <row r="92" spans="1:9" ht="27" customHeight="1">
      <c r="A92" s="49"/>
      <c r="B92" s="96" t="s">
        <v>10</v>
      </c>
      <c r="C92" s="96" t="s">
        <v>11</v>
      </c>
      <c r="D92" s="60"/>
      <c r="E92" s="136">
        <f>SUM(E93:E94)</f>
        <v>1287.41</v>
      </c>
      <c r="F92" s="135"/>
      <c r="G92" s="136">
        <f>SUM(G93:G94)</f>
        <v>824.43</v>
      </c>
      <c r="H92" s="52">
        <f t="shared" si="1"/>
        <v>64.0378744921975</v>
      </c>
      <c r="I92" s="45"/>
    </row>
    <row r="93" spans="1:9" ht="27" customHeight="1">
      <c r="A93" s="99"/>
      <c r="B93" s="99">
        <v>3295</v>
      </c>
      <c r="C93" s="99" t="s">
        <v>55</v>
      </c>
      <c r="D93" s="50">
        <v>53082</v>
      </c>
      <c r="E93" s="135">
        <v>955.6</v>
      </c>
      <c r="F93" s="135"/>
      <c r="G93" s="135">
        <v>824.43</v>
      </c>
      <c r="H93" s="51">
        <f t="shared" si="1"/>
        <v>86.27354541649225</v>
      </c>
      <c r="I93" s="51"/>
    </row>
    <row r="94" spans="1:9" ht="27" customHeight="1">
      <c r="A94" s="99"/>
      <c r="B94" s="99">
        <v>3296</v>
      </c>
      <c r="C94" s="99" t="s">
        <v>222</v>
      </c>
      <c r="D94" s="50">
        <v>53082</v>
      </c>
      <c r="E94" s="135">
        <v>331.81</v>
      </c>
      <c r="F94" s="135"/>
      <c r="G94" s="135">
        <v>0</v>
      </c>
      <c r="H94" s="51">
        <f t="shared" si="1"/>
        <v>0</v>
      </c>
      <c r="I94" s="51"/>
    </row>
    <row r="95" spans="1:9" ht="27" customHeight="1">
      <c r="A95" s="49"/>
      <c r="B95" s="96">
        <v>34</v>
      </c>
      <c r="C95" s="96" t="s">
        <v>145</v>
      </c>
      <c r="D95" s="60"/>
      <c r="E95" s="136">
        <f>E96</f>
        <v>125.52</v>
      </c>
      <c r="F95" s="136">
        <v>444</v>
      </c>
      <c r="G95" s="136">
        <f>G96</f>
        <v>0</v>
      </c>
      <c r="H95" s="52">
        <f t="shared" si="1"/>
        <v>0</v>
      </c>
      <c r="I95" s="45">
        <f>G95/F95*100</f>
        <v>0</v>
      </c>
    </row>
    <row r="96" spans="1:9" ht="27" customHeight="1">
      <c r="A96" s="49"/>
      <c r="B96" s="96" t="s">
        <v>28</v>
      </c>
      <c r="C96" s="96" t="s">
        <v>29</v>
      </c>
      <c r="D96" s="60"/>
      <c r="E96" s="136">
        <f>E97</f>
        <v>125.52</v>
      </c>
      <c r="F96" s="135"/>
      <c r="G96" s="136">
        <f>G97</f>
        <v>0</v>
      </c>
      <c r="H96" s="52">
        <f t="shared" si="1"/>
        <v>0</v>
      </c>
      <c r="I96" s="45"/>
    </row>
    <row r="97" spans="1:9" ht="27" customHeight="1">
      <c r="A97" s="99"/>
      <c r="B97" s="99">
        <v>3433</v>
      </c>
      <c r="C97" s="99" t="s">
        <v>223</v>
      </c>
      <c r="D97" s="50">
        <v>53082</v>
      </c>
      <c r="E97" s="135">
        <v>125.52</v>
      </c>
      <c r="F97" s="135"/>
      <c r="G97" s="135">
        <v>0</v>
      </c>
      <c r="H97" s="51">
        <f t="shared" si="1"/>
        <v>0</v>
      </c>
      <c r="I97" s="51"/>
    </row>
    <row r="98" spans="1:9" ht="27" customHeight="1">
      <c r="A98" s="47">
        <v>2301</v>
      </c>
      <c r="B98" s="48" t="s">
        <v>2</v>
      </c>
      <c r="C98" s="47" t="s">
        <v>224</v>
      </c>
      <c r="D98" s="42"/>
      <c r="E98" s="132">
        <f>SUM(E99,E107,E119,E124,E135,E157,E164,E174)</f>
        <v>10341</v>
      </c>
      <c r="F98" s="132">
        <f>SUM(F99,F107,F119,F124,F135,F157,F164,F174)</f>
        <v>26084</v>
      </c>
      <c r="G98" s="132">
        <f>SUM(G99,G107,G119,G124,G135,G157,G164,G174)</f>
        <v>17743.670000000002</v>
      </c>
      <c r="H98" s="174">
        <f>G98/E98*100</f>
        <v>171.58563001643944</v>
      </c>
      <c r="I98" s="174">
        <f>G98/F98*100</f>
        <v>68.025111179267</v>
      </c>
    </row>
    <row r="99" spans="1:9" ht="27" customHeight="1">
      <c r="A99" s="96" t="s">
        <v>272</v>
      </c>
      <c r="B99" s="49" t="s">
        <v>3</v>
      </c>
      <c r="C99" s="96" t="s">
        <v>273</v>
      </c>
      <c r="D99" s="60"/>
      <c r="E99" s="133">
        <f>E100</f>
        <v>0</v>
      </c>
      <c r="F99" s="133">
        <f>F100</f>
        <v>0</v>
      </c>
      <c r="G99" s="133">
        <f>G100</f>
        <v>100.95</v>
      </c>
      <c r="H99" s="52" t="e">
        <f t="shared" si="1"/>
        <v>#DIV/0!</v>
      </c>
      <c r="I99" s="45" t="e">
        <f>G99/F99*100</f>
        <v>#DIV/0!</v>
      </c>
    </row>
    <row r="100" spans="1:9" ht="27" customHeight="1">
      <c r="A100" s="49"/>
      <c r="B100" s="96">
        <v>3</v>
      </c>
      <c r="C100" s="96" t="s">
        <v>144</v>
      </c>
      <c r="D100" s="60"/>
      <c r="E100" s="133">
        <f>E101+E104</f>
        <v>0</v>
      </c>
      <c r="F100" s="133">
        <f>F101+F104</f>
        <v>0</v>
      </c>
      <c r="G100" s="133">
        <f>G101+G104</f>
        <v>100.95</v>
      </c>
      <c r="H100" s="52" t="e">
        <f t="shared" si="1"/>
        <v>#DIV/0!</v>
      </c>
      <c r="I100" s="45" t="e">
        <f>G100/F100*100</f>
        <v>#DIV/0!</v>
      </c>
    </row>
    <row r="101" spans="1:9" ht="27" customHeight="1">
      <c r="A101" s="49"/>
      <c r="B101" s="96">
        <v>31</v>
      </c>
      <c r="C101" s="96" t="s">
        <v>215</v>
      </c>
      <c r="D101" s="60"/>
      <c r="E101" s="133">
        <f>SUM(E102)</f>
        <v>0</v>
      </c>
      <c r="F101" s="133">
        <v>0</v>
      </c>
      <c r="G101" s="133">
        <f>SUM(G102)</f>
        <v>26.55</v>
      </c>
      <c r="H101" s="52" t="e">
        <f t="shared" si="1"/>
        <v>#DIV/0!</v>
      </c>
      <c r="I101" s="45" t="e">
        <f>G101/F101*100</f>
        <v>#DIV/0!</v>
      </c>
    </row>
    <row r="102" spans="1:9" ht="27" customHeight="1">
      <c r="A102" s="49"/>
      <c r="B102" s="96">
        <v>312</v>
      </c>
      <c r="C102" s="96" t="s">
        <v>218</v>
      </c>
      <c r="D102" s="60"/>
      <c r="E102" s="133">
        <f>SUM(E103)</f>
        <v>0</v>
      </c>
      <c r="F102" s="133"/>
      <c r="G102" s="133">
        <f>SUM(G103)</f>
        <v>26.55</v>
      </c>
      <c r="H102" s="52" t="e">
        <f t="shared" si="1"/>
        <v>#DIV/0!</v>
      </c>
      <c r="I102" s="45"/>
    </row>
    <row r="103" spans="1:9" ht="27" customHeight="1">
      <c r="A103" s="49"/>
      <c r="B103" s="99">
        <v>3121</v>
      </c>
      <c r="C103" s="99" t="s">
        <v>218</v>
      </c>
      <c r="D103" s="50">
        <v>11001</v>
      </c>
      <c r="E103" s="134">
        <v>0</v>
      </c>
      <c r="F103" s="134"/>
      <c r="G103" s="134">
        <v>26.55</v>
      </c>
      <c r="H103" s="51" t="e">
        <f t="shared" si="1"/>
        <v>#DIV/0!</v>
      </c>
      <c r="I103" s="147"/>
    </row>
    <row r="104" spans="1:9" ht="27" customHeight="1">
      <c r="A104" s="49"/>
      <c r="B104" s="96">
        <v>32</v>
      </c>
      <c r="C104" s="96" t="s">
        <v>143</v>
      </c>
      <c r="D104" s="60"/>
      <c r="E104" s="133">
        <f>SUM(E105)</f>
        <v>0</v>
      </c>
      <c r="F104" s="136">
        <v>0</v>
      </c>
      <c r="G104" s="133">
        <f>SUM(G105)</f>
        <v>74.4</v>
      </c>
      <c r="H104" s="52" t="e">
        <f t="shared" si="1"/>
        <v>#DIV/0!</v>
      </c>
      <c r="I104" s="45" t="e">
        <f>G104/F104*100</f>
        <v>#DIV/0!</v>
      </c>
    </row>
    <row r="105" spans="1:9" ht="27" customHeight="1">
      <c r="A105" s="49"/>
      <c r="B105" s="96" t="s">
        <v>5</v>
      </c>
      <c r="C105" s="96" t="s">
        <v>6</v>
      </c>
      <c r="D105" s="60"/>
      <c r="E105" s="133">
        <f>SUM(E106)</f>
        <v>0</v>
      </c>
      <c r="F105" s="135"/>
      <c r="G105" s="133">
        <f>SUM(G106)</f>
        <v>74.4</v>
      </c>
      <c r="H105" s="52" t="e">
        <f t="shared" si="1"/>
        <v>#DIV/0!</v>
      </c>
      <c r="I105" s="45"/>
    </row>
    <row r="106" spans="1:9" ht="27" customHeight="1">
      <c r="A106" s="49"/>
      <c r="B106" s="99" t="s">
        <v>8</v>
      </c>
      <c r="C106" s="99" t="s">
        <v>9</v>
      </c>
      <c r="D106" s="50">
        <v>11001</v>
      </c>
      <c r="E106" s="134">
        <v>0</v>
      </c>
      <c r="F106" s="135"/>
      <c r="G106" s="134">
        <v>74.4</v>
      </c>
      <c r="H106" s="51" t="e">
        <f t="shared" si="1"/>
        <v>#DIV/0!</v>
      </c>
      <c r="I106" s="147"/>
    </row>
    <row r="107" spans="1:9" ht="27" customHeight="1">
      <c r="A107" s="96" t="s">
        <v>225</v>
      </c>
      <c r="B107" s="49" t="s">
        <v>3</v>
      </c>
      <c r="C107" s="96" t="s">
        <v>231</v>
      </c>
      <c r="D107" s="60"/>
      <c r="E107" s="133">
        <f aca="true" t="shared" si="2" ref="E107:G108">E108</f>
        <v>2654.46</v>
      </c>
      <c r="F107" s="133">
        <f t="shared" si="2"/>
        <v>2655</v>
      </c>
      <c r="G107" s="133">
        <f t="shared" si="2"/>
        <v>2654.0000000000005</v>
      </c>
      <c r="H107" s="52">
        <f t="shared" si="1"/>
        <v>99.9826706750149</v>
      </c>
      <c r="I107" s="45">
        <f>G107/F107*100</f>
        <v>99.96233521657251</v>
      </c>
    </row>
    <row r="108" spans="1:9" ht="27" customHeight="1">
      <c r="A108" s="49"/>
      <c r="B108" s="96">
        <v>3</v>
      </c>
      <c r="C108" s="96" t="s">
        <v>144</v>
      </c>
      <c r="D108" s="60"/>
      <c r="E108" s="133">
        <f t="shared" si="2"/>
        <v>2654.46</v>
      </c>
      <c r="F108" s="133">
        <f t="shared" si="2"/>
        <v>2655</v>
      </c>
      <c r="G108" s="133">
        <f t="shared" si="2"/>
        <v>2654.0000000000005</v>
      </c>
      <c r="H108" s="52">
        <f t="shared" si="1"/>
        <v>99.9826706750149</v>
      </c>
      <c r="I108" s="45">
        <f>G108/F108*100</f>
        <v>99.96233521657251</v>
      </c>
    </row>
    <row r="109" spans="1:9" ht="27" customHeight="1">
      <c r="A109" s="49"/>
      <c r="B109" s="96">
        <v>32</v>
      </c>
      <c r="C109" s="96" t="s">
        <v>143</v>
      </c>
      <c r="D109" s="60"/>
      <c r="E109" s="133">
        <f>SUM(E110,E113,E117)</f>
        <v>2654.46</v>
      </c>
      <c r="F109" s="133">
        <v>2655</v>
      </c>
      <c r="G109" s="133">
        <f>SUM(G110,G113,G117)</f>
        <v>2654.0000000000005</v>
      </c>
      <c r="H109" s="52">
        <f t="shared" si="1"/>
        <v>99.9826706750149</v>
      </c>
      <c r="I109" s="45">
        <f>G109/F109*100</f>
        <v>99.96233521657251</v>
      </c>
    </row>
    <row r="110" spans="1:9" ht="27" customHeight="1">
      <c r="A110" s="49"/>
      <c r="B110" s="96">
        <v>322</v>
      </c>
      <c r="C110" s="96" t="s">
        <v>208</v>
      </c>
      <c r="D110" s="60"/>
      <c r="E110" s="133">
        <f>SUM(E111:E112)</f>
        <v>439.4</v>
      </c>
      <c r="F110" s="135"/>
      <c r="G110" s="133">
        <f>SUM(G111:G112)</f>
        <v>1127.65</v>
      </c>
      <c r="H110" s="52">
        <f t="shared" si="1"/>
        <v>256.6340464269459</v>
      </c>
      <c r="I110" s="45"/>
    </row>
    <row r="111" spans="1:9" ht="27" customHeight="1">
      <c r="A111" s="99"/>
      <c r="B111" s="99">
        <v>3222</v>
      </c>
      <c r="C111" s="99" t="s">
        <v>57</v>
      </c>
      <c r="D111" s="50">
        <v>55359</v>
      </c>
      <c r="E111" s="135">
        <v>187.96</v>
      </c>
      <c r="F111" s="135"/>
      <c r="G111" s="135">
        <v>1127.65</v>
      </c>
      <c r="H111" s="51">
        <f t="shared" si="1"/>
        <v>599.9414769099809</v>
      </c>
      <c r="I111" s="51"/>
    </row>
    <row r="112" spans="1:9" ht="27" customHeight="1">
      <c r="A112" s="99"/>
      <c r="B112" s="99">
        <v>3225</v>
      </c>
      <c r="C112" s="99" t="s">
        <v>50</v>
      </c>
      <c r="D112" s="50">
        <v>55359</v>
      </c>
      <c r="E112" s="135">
        <v>251.44</v>
      </c>
      <c r="F112" s="135"/>
      <c r="G112" s="135">
        <v>0</v>
      </c>
      <c r="H112" s="51">
        <f t="shared" si="1"/>
        <v>0</v>
      </c>
      <c r="I112" s="51"/>
    </row>
    <row r="113" spans="1:9" ht="27" customHeight="1">
      <c r="A113" s="49"/>
      <c r="B113" s="96" t="s">
        <v>12</v>
      </c>
      <c r="C113" s="96" t="s">
        <v>13</v>
      </c>
      <c r="D113" s="60"/>
      <c r="E113" s="133">
        <f>SUM(E114:E116)</f>
        <v>2121.5299999999997</v>
      </c>
      <c r="F113" s="135"/>
      <c r="G113" s="133">
        <f>SUM(G114:G116)</f>
        <v>1341.49</v>
      </c>
      <c r="H113" s="52">
        <f t="shared" si="1"/>
        <v>63.23219563239738</v>
      </c>
      <c r="I113" s="45"/>
    </row>
    <row r="114" spans="1:9" ht="27" customHeight="1">
      <c r="A114" s="99"/>
      <c r="B114" s="99">
        <v>3231</v>
      </c>
      <c r="C114" s="99" t="s">
        <v>52</v>
      </c>
      <c r="D114" s="50">
        <v>55359</v>
      </c>
      <c r="E114" s="135">
        <v>82.95</v>
      </c>
      <c r="F114" s="135"/>
      <c r="G114" s="135">
        <v>50</v>
      </c>
      <c r="H114" s="51">
        <f t="shared" si="1"/>
        <v>60.27727546714888</v>
      </c>
      <c r="I114" s="51"/>
    </row>
    <row r="115" spans="1:9" ht="27" customHeight="1">
      <c r="A115" s="99"/>
      <c r="B115" s="99">
        <v>3237</v>
      </c>
      <c r="C115" s="99" t="s">
        <v>16</v>
      </c>
      <c r="D115" s="50">
        <v>55359</v>
      </c>
      <c r="E115" s="135">
        <v>314.84</v>
      </c>
      <c r="F115" s="135"/>
      <c r="G115" s="135">
        <v>320.25</v>
      </c>
      <c r="H115" s="51">
        <f t="shared" si="1"/>
        <v>101.71833312158557</v>
      </c>
      <c r="I115" s="51"/>
    </row>
    <row r="116" spans="1:9" ht="27" customHeight="1">
      <c r="A116" s="99"/>
      <c r="B116" s="99">
        <v>3239</v>
      </c>
      <c r="C116" s="99" t="s">
        <v>18</v>
      </c>
      <c r="D116" s="50">
        <v>55359</v>
      </c>
      <c r="E116" s="135">
        <v>1723.74</v>
      </c>
      <c r="F116" s="135"/>
      <c r="G116" s="135">
        <v>971.24</v>
      </c>
      <c r="H116" s="51">
        <f t="shared" si="1"/>
        <v>56.344924408553496</v>
      </c>
      <c r="I116" s="51"/>
    </row>
    <row r="117" spans="1:9" ht="27" customHeight="1">
      <c r="A117" s="49"/>
      <c r="B117" s="96" t="s">
        <v>10</v>
      </c>
      <c r="C117" s="96" t="s">
        <v>11</v>
      </c>
      <c r="D117" s="60"/>
      <c r="E117" s="133">
        <f>SUM(E118)</f>
        <v>93.53</v>
      </c>
      <c r="F117" s="135"/>
      <c r="G117" s="133">
        <f>SUM(G118)</f>
        <v>184.86</v>
      </c>
      <c r="H117" s="52">
        <f t="shared" si="1"/>
        <v>197.64781353576393</v>
      </c>
      <c r="I117" s="45"/>
    </row>
    <row r="118" spans="1:9" ht="27" customHeight="1">
      <c r="A118" s="99"/>
      <c r="B118" s="99">
        <v>3293</v>
      </c>
      <c r="C118" s="99" t="s">
        <v>212</v>
      </c>
      <c r="D118" s="50">
        <v>55359</v>
      </c>
      <c r="E118" s="135">
        <v>93.53</v>
      </c>
      <c r="F118" s="135"/>
      <c r="G118" s="135">
        <v>184.86</v>
      </c>
      <c r="H118" s="51">
        <f t="shared" si="1"/>
        <v>197.64781353576393</v>
      </c>
      <c r="I118" s="51"/>
    </row>
    <row r="119" spans="1:9" ht="27" customHeight="1">
      <c r="A119" s="96" t="s">
        <v>226</v>
      </c>
      <c r="B119" s="49" t="s">
        <v>3</v>
      </c>
      <c r="C119" s="96" t="s">
        <v>232</v>
      </c>
      <c r="D119" s="60"/>
      <c r="E119" s="136">
        <f>SUM(E120)</f>
        <v>381.13</v>
      </c>
      <c r="F119" s="136">
        <f>SUM(F120)</f>
        <v>1630</v>
      </c>
      <c r="G119" s="136">
        <f>SUM(G120)</f>
        <v>346.21</v>
      </c>
      <c r="H119" s="52">
        <f t="shared" si="1"/>
        <v>90.8377718888568</v>
      </c>
      <c r="I119" s="45">
        <f>G119/F119*100</f>
        <v>21.239877300613497</v>
      </c>
    </row>
    <row r="120" spans="1:9" ht="27" customHeight="1">
      <c r="A120" s="49"/>
      <c r="B120" s="96">
        <v>3</v>
      </c>
      <c r="C120" s="96" t="s">
        <v>144</v>
      </c>
      <c r="D120" s="60"/>
      <c r="E120" s="133">
        <f aca="true" t="shared" si="3" ref="E120:G121">E121</f>
        <v>381.13</v>
      </c>
      <c r="F120" s="133">
        <f t="shared" si="3"/>
        <v>1630</v>
      </c>
      <c r="G120" s="133">
        <f t="shared" si="3"/>
        <v>346.21</v>
      </c>
      <c r="H120" s="52">
        <f t="shared" si="1"/>
        <v>90.8377718888568</v>
      </c>
      <c r="I120" s="45">
        <f>G120/F120*100</f>
        <v>21.239877300613497</v>
      </c>
    </row>
    <row r="121" spans="1:9" ht="27" customHeight="1">
      <c r="A121" s="49"/>
      <c r="B121" s="96">
        <v>32</v>
      </c>
      <c r="C121" s="96" t="s">
        <v>143</v>
      </c>
      <c r="D121" s="60"/>
      <c r="E121" s="133">
        <f t="shared" si="3"/>
        <v>381.13</v>
      </c>
      <c r="F121" s="133">
        <v>1630</v>
      </c>
      <c r="G121" s="133">
        <f t="shared" si="3"/>
        <v>346.21</v>
      </c>
      <c r="H121" s="52">
        <f t="shared" si="1"/>
        <v>90.8377718888568</v>
      </c>
      <c r="I121" s="45">
        <f>G121/F121*100</f>
        <v>21.239877300613497</v>
      </c>
    </row>
    <row r="122" spans="1:9" ht="27" customHeight="1">
      <c r="A122" s="49"/>
      <c r="B122" s="96">
        <v>323</v>
      </c>
      <c r="C122" s="96" t="s">
        <v>13</v>
      </c>
      <c r="D122" s="60"/>
      <c r="E122" s="136">
        <f>E123</f>
        <v>381.13</v>
      </c>
      <c r="F122" s="135"/>
      <c r="G122" s="136">
        <f>G123</f>
        <v>346.21</v>
      </c>
      <c r="H122" s="52">
        <f t="shared" si="1"/>
        <v>90.8377718888568</v>
      </c>
      <c r="I122" s="45"/>
    </row>
    <row r="123" spans="1:9" ht="27" customHeight="1">
      <c r="A123" s="99"/>
      <c r="B123" s="99">
        <v>3231</v>
      </c>
      <c r="C123" s="99" t="s">
        <v>52</v>
      </c>
      <c r="D123" s="50">
        <v>53082</v>
      </c>
      <c r="E123" s="135">
        <v>381.13</v>
      </c>
      <c r="F123" s="135"/>
      <c r="G123" s="135">
        <v>346.21</v>
      </c>
      <c r="H123" s="51">
        <f t="shared" si="1"/>
        <v>90.8377718888568</v>
      </c>
      <c r="I123" s="51"/>
    </row>
    <row r="124" spans="1:9" ht="27" customHeight="1">
      <c r="A124" s="96" t="s">
        <v>274</v>
      </c>
      <c r="B124" s="49" t="s">
        <v>3</v>
      </c>
      <c r="C124" s="96" t="s">
        <v>275</v>
      </c>
      <c r="D124" s="60"/>
      <c r="E124" s="136">
        <f>SUM(E125)</f>
        <v>0</v>
      </c>
      <c r="F124" s="136">
        <f>SUM(F125)</f>
        <v>200</v>
      </c>
      <c r="G124" s="136">
        <f>SUM(G125)</f>
        <v>0</v>
      </c>
      <c r="H124" s="52" t="e">
        <f t="shared" si="1"/>
        <v>#DIV/0!</v>
      </c>
      <c r="I124" s="45">
        <f>G124/F124*100</f>
        <v>0</v>
      </c>
    </row>
    <row r="125" spans="1:9" ht="27" customHeight="1">
      <c r="A125" s="49"/>
      <c r="B125" s="96">
        <v>3</v>
      </c>
      <c r="C125" s="96" t="s">
        <v>144</v>
      </c>
      <c r="D125" s="60"/>
      <c r="E125" s="133">
        <f>E126</f>
        <v>0</v>
      </c>
      <c r="F125" s="133">
        <f>F126</f>
        <v>200</v>
      </c>
      <c r="G125" s="133">
        <f>G126</f>
        <v>0</v>
      </c>
      <c r="H125" s="52" t="e">
        <f t="shared" si="1"/>
        <v>#DIV/0!</v>
      </c>
      <c r="I125" s="45">
        <f>G125/F125*100</f>
        <v>0</v>
      </c>
    </row>
    <row r="126" spans="1:9" ht="27" customHeight="1">
      <c r="A126" s="49"/>
      <c r="B126" s="96">
        <v>32</v>
      </c>
      <c r="C126" s="96" t="s">
        <v>143</v>
      </c>
      <c r="D126" s="60"/>
      <c r="E126" s="133">
        <f>SUM(E127,E129,E131,E133)</f>
        <v>0</v>
      </c>
      <c r="F126" s="133">
        <v>200</v>
      </c>
      <c r="G126" s="133">
        <f>SUM(G127,G129,G131,G133)</f>
        <v>0</v>
      </c>
      <c r="H126" s="52" t="e">
        <f t="shared" si="1"/>
        <v>#DIV/0!</v>
      </c>
      <c r="I126" s="45">
        <f>G126/F126*100</f>
        <v>0</v>
      </c>
    </row>
    <row r="127" spans="1:9" ht="27" customHeight="1">
      <c r="A127" s="49"/>
      <c r="B127" s="96">
        <v>321</v>
      </c>
      <c r="C127" s="96" t="s">
        <v>6</v>
      </c>
      <c r="D127" s="60"/>
      <c r="E127" s="133">
        <f>SUM(E128)</f>
        <v>0</v>
      </c>
      <c r="F127" s="133"/>
      <c r="G127" s="133">
        <f>SUM(G128)</f>
        <v>0</v>
      </c>
      <c r="H127" s="52" t="e">
        <f t="shared" si="1"/>
        <v>#DIV/0!</v>
      </c>
      <c r="I127" s="45"/>
    </row>
    <row r="128" spans="1:9" ht="27" customHeight="1">
      <c r="A128" s="100"/>
      <c r="B128" s="99">
        <v>3211</v>
      </c>
      <c r="C128" s="99" t="s">
        <v>9</v>
      </c>
      <c r="D128" s="50">
        <v>53080</v>
      </c>
      <c r="E128" s="134">
        <v>0</v>
      </c>
      <c r="F128" s="134"/>
      <c r="G128" s="134">
        <v>0</v>
      </c>
      <c r="H128" s="51" t="e">
        <f t="shared" si="1"/>
        <v>#DIV/0!</v>
      </c>
      <c r="I128" s="147"/>
    </row>
    <row r="129" spans="1:9" ht="27" customHeight="1">
      <c r="A129" s="49"/>
      <c r="B129" s="96">
        <v>322</v>
      </c>
      <c r="C129" s="96" t="s">
        <v>208</v>
      </c>
      <c r="D129" s="60"/>
      <c r="E129" s="133">
        <f>SUM(E130)</f>
        <v>0</v>
      </c>
      <c r="F129" s="133"/>
      <c r="G129" s="133">
        <f>SUM(G130)</f>
        <v>0</v>
      </c>
      <c r="H129" s="52" t="e">
        <f aca="true" t="shared" si="4" ref="H129:H134">G129/E129*100</f>
        <v>#DIV/0!</v>
      </c>
      <c r="I129" s="45"/>
    </row>
    <row r="130" spans="1:9" ht="27" customHeight="1">
      <c r="A130" s="100"/>
      <c r="B130" s="99">
        <v>3221</v>
      </c>
      <c r="C130" s="99" t="s">
        <v>46</v>
      </c>
      <c r="D130" s="50">
        <v>53080</v>
      </c>
      <c r="E130" s="134">
        <v>0</v>
      </c>
      <c r="F130" s="134"/>
      <c r="G130" s="134">
        <v>0</v>
      </c>
      <c r="H130" s="51" t="e">
        <f t="shared" si="4"/>
        <v>#DIV/0!</v>
      </c>
      <c r="I130" s="147"/>
    </row>
    <row r="131" spans="1:9" ht="27" customHeight="1">
      <c r="A131" s="49"/>
      <c r="B131" s="96">
        <v>323</v>
      </c>
      <c r="C131" s="96" t="s">
        <v>13</v>
      </c>
      <c r="D131" s="60"/>
      <c r="E131" s="133">
        <f>SUM(E132)</f>
        <v>0</v>
      </c>
      <c r="F131" s="133"/>
      <c r="G131" s="133">
        <f>SUM(G132)</f>
        <v>0</v>
      </c>
      <c r="H131" s="52" t="e">
        <f t="shared" si="4"/>
        <v>#DIV/0!</v>
      </c>
      <c r="I131" s="45"/>
    </row>
    <row r="132" spans="1:9" ht="27" customHeight="1">
      <c r="A132" s="100"/>
      <c r="B132" s="99">
        <v>3237</v>
      </c>
      <c r="C132" s="99" t="s">
        <v>16</v>
      </c>
      <c r="D132" s="50">
        <v>53080</v>
      </c>
      <c r="E132" s="134">
        <v>0</v>
      </c>
      <c r="F132" s="134"/>
      <c r="G132" s="134">
        <v>0</v>
      </c>
      <c r="H132" s="51" t="e">
        <f t="shared" si="4"/>
        <v>#DIV/0!</v>
      </c>
      <c r="I132" s="147"/>
    </row>
    <row r="133" spans="1:9" s="61" customFormat="1" ht="27" customHeight="1">
      <c r="A133" s="49"/>
      <c r="B133" s="96">
        <v>329</v>
      </c>
      <c r="C133" s="96" t="s">
        <v>27</v>
      </c>
      <c r="D133" s="60"/>
      <c r="E133" s="133">
        <f>SUM(E134)</f>
        <v>0</v>
      </c>
      <c r="F133" s="133"/>
      <c r="G133" s="133">
        <f>SUM(G134)</f>
        <v>0</v>
      </c>
      <c r="H133" s="52" t="e">
        <f t="shared" si="4"/>
        <v>#DIV/0!</v>
      </c>
      <c r="I133" s="45"/>
    </row>
    <row r="134" spans="1:9" ht="27" customHeight="1">
      <c r="A134" s="100"/>
      <c r="B134" s="99">
        <v>3293</v>
      </c>
      <c r="C134" s="99" t="s">
        <v>212</v>
      </c>
      <c r="D134" s="50">
        <v>53080</v>
      </c>
      <c r="E134" s="134">
        <v>0</v>
      </c>
      <c r="F134" s="134"/>
      <c r="G134" s="134">
        <v>0</v>
      </c>
      <c r="H134" s="51" t="e">
        <f t="shared" si="4"/>
        <v>#DIV/0!</v>
      </c>
      <c r="I134" s="147"/>
    </row>
    <row r="135" spans="1:9" ht="27" customHeight="1">
      <c r="A135" s="96" t="s">
        <v>227</v>
      </c>
      <c r="B135" s="49" t="s">
        <v>3</v>
      </c>
      <c r="C135" s="96" t="s">
        <v>233</v>
      </c>
      <c r="D135" s="60"/>
      <c r="E135" s="136">
        <f>SUM(E136)</f>
        <v>5978.18</v>
      </c>
      <c r="F135" s="136">
        <f>SUM(F136)</f>
        <v>20186</v>
      </c>
      <c r="G135" s="136">
        <f>SUM(G136)</f>
        <v>12913.880000000001</v>
      </c>
      <c r="H135" s="52">
        <f t="shared" si="1"/>
        <v>216.01691484699356</v>
      </c>
      <c r="I135" s="45">
        <f>G135/F135*100</f>
        <v>63.974437729119195</v>
      </c>
    </row>
    <row r="136" spans="1:9" ht="27" customHeight="1">
      <c r="A136" s="49"/>
      <c r="B136" s="96">
        <v>3</v>
      </c>
      <c r="C136" s="96" t="s">
        <v>144</v>
      </c>
      <c r="D136" s="60"/>
      <c r="E136" s="133">
        <f>SUM(E137,E142,E154)</f>
        <v>5978.18</v>
      </c>
      <c r="F136" s="133">
        <f>SUM(F137,F142,F154)</f>
        <v>20186</v>
      </c>
      <c r="G136" s="133">
        <f>SUM(G137,G142,G154)</f>
        <v>12913.880000000001</v>
      </c>
      <c r="H136" s="52">
        <f t="shared" si="1"/>
        <v>216.01691484699356</v>
      </c>
      <c r="I136" s="45">
        <f>G136/F136*100</f>
        <v>63.974437729119195</v>
      </c>
    </row>
    <row r="137" spans="1:9" ht="27" customHeight="1">
      <c r="A137" s="49"/>
      <c r="B137" s="96">
        <v>31</v>
      </c>
      <c r="C137" s="96" t="s">
        <v>215</v>
      </c>
      <c r="D137" s="60"/>
      <c r="E137" s="133">
        <f>SUM(E138,E140)</f>
        <v>0</v>
      </c>
      <c r="F137" s="133">
        <v>0</v>
      </c>
      <c r="G137" s="133">
        <f>SUM(G138,G140)</f>
        <v>0</v>
      </c>
      <c r="H137" s="52" t="e">
        <f t="shared" si="1"/>
        <v>#DIV/0!</v>
      </c>
      <c r="I137" s="45" t="e">
        <f>G137/F137*100</f>
        <v>#DIV/0!</v>
      </c>
    </row>
    <row r="138" spans="1:9" ht="27" customHeight="1">
      <c r="A138" s="49"/>
      <c r="B138" s="96">
        <v>311</v>
      </c>
      <c r="C138" s="96" t="s">
        <v>216</v>
      </c>
      <c r="D138" s="60"/>
      <c r="E138" s="133">
        <f>SUM(E139)</f>
        <v>0</v>
      </c>
      <c r="F138" s="133"/>
      <c r="G138" s="133">
        <f>SUM(G139)</f>
        <v>0</v>
      </c>
      <c r="H138" s="52" t="e">
        <f aca="true" t="shared" si="5" ref="H138:H201">G138/E138*100</f>
        <v>#DIV/0!</v>
      </c>
      <c r="I138" s="45"/>
    </row>
    <row r="139" spans="1:9" ht="27" customHeight="1">
      <c r="A139" s="49"/>
      <c r="B139" s="99">
        <v>3111</v>
      </c>
      <c r="C139" s="99" t="s">
        <v>217</v>
      </c>
      <c r="D139" s="50"/>
      <c r="E139" s="134">
        <v>0</v>
      </c>
      <c r="F139" s="134"/>
      <c r="G139" s="134">
        <v>0</v>
      </c>
      <c r="H139" s="51" t="e">
        <f t="shared" si="5"/>
        <v>#DIV/0!</v>
      </c>
      <c r="I139" s="147"/>
    </row>
    <row r="140" spans="1:9" ht="27" customHeight="1">
      <c r="A140" s="49"/>
      <c r="B140" s="96">
        <v>313</v>
      </c>
      <c r="C140" s="96" t="s">
        <v>219</v>
      </c>
      <c r="D140" s="60"/>
      <c r="E140" s="133">
        <f>SUM(E141)</f>
        <v>0</v>
      </c>
      <c r="F140" s="133"/>
      <c r="G140" s="133">
        <f>SUM(G141)</f>
        <v>0</v>
      </c>
      <c r="H140" s="52" t="e">
        <f t="shared" si="5"/>
        <v>#DIV/0!</v>
      </c>
      <c r="I140" s="45"/>
    </row>
    <row r="141" spans="1:9" ht="27" customHeight="1">
      <c r="A141" s="49"/>
      <c r="B141" s="99">
        <v>3132</v>
      </c>
      <c r="C141" s="99" t="s">
        <v>220</v>
      </c>
      <c r="D141" s="50"/>
      <c r="E141" s="134">
        <v>0</v>
      </c>
      <c r="F141" s="134"/>
      <c r="G141" s="134">
        <v>0</v>
      </c>
      <c r="H141" s="51" t="e">
        <f t="shared" si="5"/>
        <v>#DIV/0!</v>
      </c>
      <c r="I141" s="147"/>
    </row>
    <row r="142" spans="1:9" ht="27" customHeight="1">
      <c r="A142" s="49"/>
      <c r="B142" s="96">
        <v>32</v>
      </c>
      <c r="C142" s="96" t="s">
        <v>143</v>
      </c>
      <c r="D142" s="60"/>
      <c r="E142" s="133">
        <f>SUM(E143,E145,E148,E150,E152)</f>
        <v>5978.02</v>
      </c>
      <c r="F142" s="133">
        <v>20183</v>
      </c>
      <c r="G142" s="133">
        <f>SUM(G143,G145,G148,G150,G152)</f>
        <v>12899.84</v>
      </c>
      <c r="H142" s="52">
        <f t="shared" si="5"/>
        <v>215.78783610626928</v>
      </c>
      <c r="I142" s="45">
        <f>G142/F142*100</f>
        <v>63.91438339196354</v>
      </c>
    </row>
    <row r="143" spans="1:9" ht="27" customHeight="1">
      <c r="A143" s="49"/>
      <c r="B143" s="96" t="s">
        <v>5</v>
      </c>
      <c r="C143" s="96" t="s">
        <v>6</v>
      </c>
      <c r="D143" s="60"/>
      <c r="E143" s="136">
        <f>E144</f>
        <v>2077.91</v>
      </c>
      <c r="F143" s="135"/>
      <c r="G143" s="136">
        <f>G144</f>
        <v>4077.23</v>
      </c>
      <c r="H143" s="52">
        <f t="shared" si="5"/>
        <v>196.21783426616167</v>
      </c>
      <c r="I143" s="45"/>
    </row>
    <row r="144" spans="1:9" ht="27" customHeight="1">
      <c r="A144" s="99"/>
      <c r="B144" s="99" t="s">
        <v>8</v>
      </c>
      <c r="C144" s="99" t="s">
        <v>9</v>
      </c>
      <c r="D144" s="50">
        <v>51999</v>
      </c>
      <c r="E144" s="135">
        <v>2077.91</v>
      </c>
      <c r="F144" s="135"/>
      <c r="G144" s="135">
        <v>4077.23</v>
      </c>
      <c r="H144" s="51">
        <f t="shared" si="5"/>
        <v>196.21783426616167</v>
      </c>
      <c r="I144" s="51"/>
    </row>
    <row r="145" spans="1:9" ht="27" customHeight="1">
      <c r="A145" s="49"/>
      <c r="B145" s="96">
        <v>322</v>
      </c>
      <c r="C145" s="96" t="s">
        <v>208</v>
      </c>
      <c r="D145" s="60"/>
      <c r="E145" s="133">
        <f>SUM(E146:E147)</f>
        <v>43.3</v>
      </c>
      <c r="F145" s="135"/>
      <c r="G145" s="133">
        <f>SUM(G146:G147)</f>
        <v>440.9</v>
      </c>
      <c r="H145" s="52">
        <f t="shared" si="5"/>
        <v>1018.24480369515</v>
      </c>
      <c r="I145" s="45"/>
    </row>
    <row r="146" spans="1:9" ht="27" customHeight="1">
      <c r="A146" s="99"/>
      <c r="B146" s="99">
        <v>3222</v>
      </c>
      <c r="C146" s="99" t="s">
        <v>57</v>
      </c>
      <c r="D146" s="50">
        <v>51999</v>
      </c>
      <c r="E146" s="135">
        <v>43.3</v>
      </c>
      <c r="F146" s="135"/>
      <c r="G146" s="135">
        <v>414.9</v>
      </c>
      <c r="H146" s="51">
        <f t="shared" si="5"/>
        <v>958.1986143187066</v>
      </c>
      <c r="I146" s="51"/>
    </row>
    <row r="147" spans="1:9" ht="27" customHeight="1">
      <c r="A147" s="99"/>
      <c r="B147" s="99">
        <v>3225</v>
      </c>
      <c r="C147" s="99" t="s">
        <v>50</v>
      </c>
      <c r="D147" s="50">
        <v>51999</v>
      </c>
      <c r="E147" s="135">
        <v>0</v>
      </c>
      <c r="F147" s="135"/>
      <c r="G147" s="135">
        <v>26</v>
      </c>
      <c r="H147" s="51" t="e">
        <f t="shared" si="5"/>
        <v>#DIV/0!</v>
      </c>
      <c r="I147" s="51"/>
    </row>
    <row r="148" spans="1:9" ht="27" customHeight="1">
      <c r="A148" s="49"/>
      <c r="B148" s="96" t="s">
        <v>12</v>
      </c>
      <c r="C148" s="96" t="s">
        <v>13</v>
      </c>
      <c r="D148" s="60"/>
      <c r="E148" s="136">
        <f>SUM(E149)</f>
        <v>796.34</v>
      </c>
      <c r="F148" s="135"/>
      <c r="G148" s="136">
        <f>SUM(G149)</f>
        <v>799.13</v>
      </c>
      <c r="H148" s="52">
        <f t="shared" si="5"/>
        <v>100.3503528643544</v>
      </c>
      <c r="I148" s="45"/>
    </row>
    <row r="149" spans="1:9" ht="27" customHeight="1">
      <c r="A149" s="99"/>
      <c r="B149" s="99" t="s">
        <v>51</v>
      </c>
      <c r="C149" s="99" t="s">
        <v>52</v>
      </c>
      <c r="D149" s="50">
        <v>51999</v>
      </c>
      <c r="E149" s="135">
        <v>796.34</v>
      </c>
      <c r="F149" s="135"/>
      <c r="G149" s="135">
        <v>799.13</v>
      </c>
      <c r="H149" s="51">
        <f t="shared" si="5"/>
        <v>100.3503528643544</v>
      </c>
      <c r="I149" s="51"/>
    </row>
    <row r="150" spans="1:9" ht="27" customHeight="1">
      <c r="A150" s="49"/>
      <c r="B150" s="96">
        <v>324</v>
      </c>
      <c r="C150" s="96" t="s">
        <v>229</v>
      </c>
      <c r="D150" s="60"/>
      <c r="E150" s="136">
        <f>SUM(E151:E151)</f>
        <v>2926.13</v>
      </c>
      <c r="F150" s="135"/>
      <c r="G150" s="136">
        <f>SUM(G151:G151)</f>
        <v>2745.25</v>
      </c>
      <c r="H150" s="52">
        <f t="shared" si="5"/>
        <v>93.81845645955579</v>
      </c>
      <c r="I150" s="45"/>
    </row>
    <row r="151" spans="1:9" ht="27" customHeight="1">
      <c r="A151" s="99"/>
      <c r="B151" s="99">
        <v>3241</v>
      </c>
      <c r="C151" s="99" t="s">
        <v>229</v>
      </c>
      <c r="D151" s="50">
        <v>51999</v>
      </c>
      <c r="E151" s="135">
        <v>2926.13</v>
      </c>
      <c r="F151" s="135"/>
      <c r="G151" s="135">
        <v>2745.25</v>
      </c>
      <c r="H151" s="51">
        <f t="shared" si="5"/>
        <v>93.81845645955579</v>
      </c>
      <c r="I151" s="51"/>
    </row>
    <row r="152" spans="1:9" ht="27" customHeight="1">
      <c r="A152" s="49"/>
      <c r="B152" s="96">
        <v>329</v>
      </c>
      <c r="C152" s="96" t="s">
        <v>27</v>
      </c>
      <c r="D152" s="60"/>
      <c r="E152" s="136">
        <f>SUM(E153:E153)</f>
        <v>134.34</v>
      </c>
      <c r="F152" s="135"/>
      <c r="G152" s="136">
        <f>SUM(G153:G153)</f>
        <v>4837.33</v>
      </c>
      <c r="H152" s="52">
        <f t="shared" si="5"/>
        <v>3600.8113741253533</v>
      </c>
      <c r="I152" s="45"/>
    </row>
    <row r="153" spans="1:9" ht="27" customHeight="1">
      <c r="A153" s="99"/>
      <c r="B153" s="99">
        <v>3299</v>
      </c>
      <c r="C153" s="99" t="s">
        <v>27</v>
      </c>
      <c r="D153" s="50">
        <v>51999</v>
      </c>
      <c r="E153" s="135">
        <v>134.34</v>
      </c>
      <c r="F153" s="135"/>
      <c r="G153" s="135">
        <v>4837.33</v>
      </c>
      <c r="H153" s="51">
        <f t="shared" si="5"/>
        <v>3600.8113741253533</v>
      </c>
      <c r="I153" s="51"/>
    </row>
    <row r="154" spans="1:9" s="61" customFormat="1" ht="27" customHeight="1">
      <c r="A154" s="96"/>
      <c r="B154" s="96">
        <v>34</v>
      </c>
      <c r="C154" s="96" t="s">
        <v>145</v>
      </c>
      <c r="D154" s="60"/>
      <c r="E154" s="133">
        <f>SUM(E155:E155)</f>
        <v>0.16</v>
      </c>
      <c r="F154" s="133">
        <v>3</v>
      </c>
      <c r="G154" s="133">
        <f>SUM(G155:G155)</f>
        <v>14.04</v>
      </c>
      <c r="H154" s="52">
        <f t="shared" si="5"/>
        <v>8774.999999999998</v>
      </c>
      <c r="I154" s="45">
        <f>G154/F154*100</f>
        <v>468</v>
      </c>
    </row>
    <row r="155" spans="1:9" s="61" customFormat="1" ht="27" customHeight="1">
      <c r="A155" s="96"/>
      <c r="B155" s="96">
        <v>343</v>
      </c>
      <c r="C155" s="96" t="s">
        <v>29</v>
      </c>
      <c r="D155" s="60"/>
      <c r="E155" s="133">
        <f>SUM(E156:E156)</f>
        <v>0.16</v>
      </c>
      <c r="F155" s="135"/>
      <c r="G155" s="133">
        <f>SUM(G156:G156)</f>
        <v>14.04</v>
      </c>
      <c r="H155" s="52">
        <f t="shared" si="5"/>
        <v>8774.999999999998</v>
      </c>
      <c r="I155" s="45"/>
    </row>
    <row r="156" spans="1:9" ht="27" customHeight="1">
      <c r="A156" s="99"/>
      <c r="B156" s="99">
        <v>3431</v>
      </c>
      <c r="C156" s="99" t="s">
        <v>31</v>
      </c>
      <c r="D156" s="50">
        <v>51999</v>
      </c>
      <c r="E156" s="135">
        <v>0.16</v>
      </c>
      <c r="F156" s="135"/>
      <c r="G156" s="135">
        <v>14.04</v>
      </c>
      <c r="H156" s="51">
        <f t="shared" si="5"/>
        <v>8774.999999999998</v>
      </c>
      <c r="I156" s="51"/>
    </row>
    <row r="157" spans="1:9" ht="27" customHeight="1">
      <c r="A157" s="96" t="s">
        <v>228</v>
      </c>
      <c r="B157" s="49" t="s">
        <v>3</v>
      </c>
      <c r="C157" s="96" t="s">
        <v>234</v>
      </c>
      <c r="D157" s="60"/>
      <c r="E157" s="133">
        <f aca="true" t="shared" si="6" ref="E157:G158">SUM(E158)</f>
        <v>0</v>
      </c>
      <c r="F157" s="133">
        <f t="shared" si="6"/>
        <v>86</v>
      </c>
      <c r="G157" s="133">
        <f t="shared" si="6"/>
        <v>0</v>
      </c>
      <c r="H157" s="52" t="e">
        <f t="shared" si="5"/>
        <v>#DIV/0!</v>
      </c>
      <c r="I157" s="45">
        <f>G157/F157*100</f>
        <v>0</v>
      </c>
    </row>
    <row r="158" spans="1:9" ht="27" customHeight="1">
      <c r="A158" s="49"/>
      <c r="B158" s="96">
        <v>3</v>
      </c>
      <c r="C158" s="96" t="s">
        <v>144</v>
      </c>
      <c r="D158" s="60"/>
      <c r="E158" s="133">
        <f t="shared" si="6"/>
        <v>0</v>
      </c>
      <c r="F158" s="133">
        <f t="shared" si="6"/>
        <v>86</v>
      </c>
      <c r="G158" s="133">
        <f t="shared" si="6"/>
        <v>0</v>
      </c>
      <c r="H158" s="52" t="e">
        <f t="shared" si="5"/>
        <v>#DIV/0!</v>
      </c>
      <c r="I158" s="45">
        <f>G158/F158*100</f>
        <v>0</v>
      </c>
    </row>
    <row r="159" spans="1:9" ht="27" customHeight="1">
      <c r="A159" s="49"/>
      <c r="B159" s="96">
        <v>32</v>
      </c>
      <c r="C159" s="96" t="s">
        <v>143</v>
      </c>
      <c r="D159" s="60"/>
      <c r="E159" s="133">
        <f>SUM(E160,E162)</f>
        <v>0</v>
      </c>
      <c r="F159" s="133">
        <v>86</v>
      </c>
      <c r="G159" s="133">
        <f>SUM(G160,G162)</f>
        <v>0</v>
      </c>
      <c r="H159" s="52" t="e">
        <f t="shared" si="5"/>
        <v>#DIV/0!</v>
      </c>
      <c r="I159" s="45">
        <f>G159/F159*100</f>
        <v>0</v>
      </c>
    </row>
    <row r="160" spans="1:9" ht="27" customHeight="1">
      <c r="A160" s="49"/>
      <c r="B160" s="96">
        <v>321</v>
      </c>
      <c r="C160" s="96" t="s">
        <v>6</v>
      </c>
      <c r="D160" s="60"/>
      <c r="E160" s="136">
        <f>SUM(E161:E161)</f>
        <v>0</v>
      </c>
      <c r="F160" s="135"/>
      <c r="G160" s="136">
        <f>SUM(G161:G161)</f>
        <v>0</v>
      </c>
      <c r="H160" s="52" t="e">
        <f t="shared" si="5"/>
        <v>#DIV/0!</v>
      </c>
      <c r="I160" s="45"/>
    </row>
    <row r="161" spans="1:9" ht="27" customHeight="1">
      <c r="A161" s="99"/>
      <c r="B161" s="99">
        <v>3211</v>
      </c>
      <c r="C161" s="99" t="s">
        <v>9</v>
      </c>
      <c r="D161" s="50">
        <v>53080</v>
      </c>
      <c r="E161" s="135">
        <v>0</v>
      </c>
      <c r="F161" s="135"/>
      <c r="G161" s="135">
        <v>0</v>
      </c>
      <c r="H161" s="51" t="e">
        <f t="shared" si="5"/>
        <v>#DIV/0!</v>
      </c>
      <c r="I161" s="51"/>
    </row>
    <row r="162" spans="1:9" ht="27" customHeight="1">
      <c r="A162" s="49"/>
      <c r="B162" s="96">
        <v>324</v>
      </c>
      <c r="C162" s="96" t="s">
        <v>229</v>
      </c>
      <c r="D162" s="60"/>
      <c r="E162" s="136">
        <f>SUM(E163:E163)</f>
        <v>0</v>
      </c>
      <c r="F162" s="135"/>
      <c r="G162" s="136">
        <f>SUM(G163:G163)</f>
        <v>0</v>
      </c>
      <c r="H162" s="52" t="e">
        <f t="shared" si="5"/>
        <v>#DIV/0!</v>
      </c>
      <c r="I162" s="45"/>
    </row>
    <row r="163" spans="1:9" ht="27" customHeight="1">
      <c r="A163" s="99"/>
      <c r="B163" s="99">
        <v>3241</v>
      </c>
      <c r="C163" s="99" t="s">
        <v>229</v>
      </c>
      <c r="D163" s="50">
        <v>53080</v>
      </c>
      <c r="E163" s="135">
        <v>0</v>
      </c>
      <c r="F163" s="135"/>
      <c r="G163" s="135">
        <v>0</v>
      </c>
      <c r="H163" s="51" t="e">
        <f t="shared" si="5"/>
        <v>#DIV/0!</v>
      </c>
      <c r="I163" s="51"/>
    </row>
    <row r="164" spans="1:9" ht="27" customHeight="1">
      <c r="A164" s="96" t="s">
        <v>230</v>
      </c>
      <c r="B164" s="49" t="s">
        <v>3</v>
      </c>
      <c r="C164" s="96" t="s">
        <v>235</v>
      </c>
      <c r="D164" s="60"/>
      <c r="E164" s="133">
        <f aca="true" t="shared" si="7" ref="E164:G165">SUM(E165)</f>
        <v>1327.23</v>
      </c>
      <c r="F164" s="133">
        <f t="shared" si="7"/>
        <v>1327</v>
      </c>
      <c r="G164" s="133">
        <f t="shared" si="7"/>
        <v>1327.23</v>
      </c>
      <c r="H164" s="52">
        <f t="shared" si="5"/>
        <v>100</v>
      </c>
      <c r="I164" s="45">
        <f>G164/F164*100</f>
        <v>100.01733232856067</v>
      </c>
    </row>
    <row r="165" spans="1:9" ht="27" customHeight="1">
      <c r="A165" s="49"/>
      <c r="B165" s="96">
        <v>3</v>
      </c>
      <c r="C165" s="96" t="s">
        <v>144</v>
      </c>
      <c r="D165" s="60"/>
      <c r="E165" s="133">
        <f t="shared" si="7"/>
        <v>1327.23</v>
      </c>
      <c r="F165" s="133">
        <f t="shared" si="7"/>
        <v>1327</v>
      </c>
      <c r="G165" s="133">
        <f t="shared" si="7"/>
        <v>1327.23</v>
      </c>
      <c r="H165" s="52">
        <f t="shared" si="5"/>
        <v>100</v>
      </c>
      <c r="I165" s="45">
        <f>G165/F165*100</f>
        <v>100.01733232856067</v>
      </c>
    </row>
    <row r="166" spans="1:9" ht="27" customHeight="1">
      <c r="A166" s="49"/>
      <c r="B166" s="96">
        <v>32</v>
      </c>
      <c r="C166" s="96" t="s">
        <v>143</v>
      </c>
      <c r="D166" s="60"/>
      <c r="E166" s="133">
        <f>SUM(E167,E171)</f>
        <v>1327.23</v>
      </c>
      <c r="F166" s="133">
        <v>1327</v>
      </c>
      <c r="G166" s="133">
        <f>SUM(G167,G171)</f>
        <v>1327.23</v>
      </c>
      <c r="H166" s="52">
        <f t="shared" si="5"/>
        <v>100</v>
      </c>
      <c r="I166" s="45">
        <f>G166/F166*100</f>
        <v>100.01733232856067</v>
      </c>
    </row>
    <row r="167" spans="1:9" ht="27" customHeight="1">
      <c r="A167" s="49"/>
      <c r="B167" s="96">
        <v>322</v>
      </c>
      <c r="C167" s="96" t="s">
        <v>208</v>
      </c>
      <c r="D167" s="60"/>
      <c r="E167" s="136">
        <f>SUM(E168:E170)</f>
        <v>265.45</v>
      </c>
      <c r="F167" s="135"/>
      <c r="G167" s="136">
        <f>SUM(G168:G170)</f>
        <v>1237.23</v>
      </c>
      <c r="H167" s="52">
        <f t="shared" si="5"/>
        <v>466.0877754756075</v>
      </c>
      <c r="I167" s="45"/>
    </row>
    <row r="168" spans="1:9" ht="27" customHeight="1">
      <c r="A168" s="99"/>
      <c r="B168" s="99">
        <v>3222</v>
      </c>
      <c r="C168" s="99" t="s">
        <v>57</v>
      </c>
      <c r="D168" s="50">
        <v>11001</v>
      </c>
      <c r="E168" s="135">
        <v>0</v>
      </c>
      <c r="F168" s="135"/>
      <c r="G168" s="135">
        <v>17.04</v>
      </c>
      <c r="H168" s="51" t="e">
        <f t="shared" si="5"/>
        <v>#DIV/0!</v>
      </c>
      <c r="I168" s="51"/>
    </row>
    <row r="169" spans="1:9" ht="27" customHeight="1">
      <c r="A169" s="99"/>
      <c r="B169" s="99">
        <v>3224</v>
      </c>
      <c r="C169" s="99" t="s">
        <v>286</v>
      </c>
      <c r="D169" s="50">
        <v>11001</v>
      </c>
      <c r="E169" s="135">
        <v>0</v>
      </c>
      <c r="F169" s="135"/>
      <c r="G169" s="135">
        <v>555.44</v>
      </c>
      <c r="H169" s="51" t="e">
        <f t="shared" si="5"/>
        <v>#DIV/0!</v>
      </c>
      <c r="I169" s="51"/>
    </row>
    <row r="170" spans="1:9" ht="27" customHeight="1">
      <c r="A170" s="99"/>
      <c r="B170" s="99">
        <v>3225</v>
      </c>
      <c r="C170" s="99" t="s">
        <v>50</v>
      </c>
      <c r="D170" s="50">
        <v>11001</v>
      </c>
      <c r="E170" s="135">
        <v>265.45</v>
      </c>
      <c r="F170" s="135"/>
      <c r="G170" s="135">
        <v>664.75</v>
      </c>
      <c r="H170" s="51">
        <f t="shared" si="5"/>
        <v>250.42380862686008</v>
      </c>
      <c r="I170" s="51"/>
    </row>
    <row r="171" spans="1:9" ht="27" customHeight="1">
      <c r="A171" s="49"/>
      <c r="B171" s="96">
        <v>323</v>
      </c>
      <c r="C171" s="96" t="s">
        <v>13</v>
      </c>
      <c r="D171" s="60"/>
      <c r="E171" s="133">
        <f>SUM(E172:E173)</f>
        <v>1061.78</v>
      </c>
      <c r="F171" s="135"/>
      <c r="G171" s="133">
        <f>SUM(G172:G173)</f>
        <v>90</v>
      </c>
      <c r="H171" s="52">
        <f t="shared" si="5"/>
        <v>8.476332196876943</v>
      </c>
      <c r="I171" s="45"/>
    </row>
    <row r="172" spans="1:9" ht="27" customHeight="1">
      <c r="A172" s="99"/>
      <c r="B172" s="99">
        <v>3231</v>
      </c>
      <c r="C172" s="99" t="s">
        <v>52</v>
      </c>
      <c r="D172" s="50">
        <v>11001</v>
      </c>
      <c r="E172" s="135">
        <v>0</v>
      </c>
      <c r="F172" s="135"/>
      <c r="G172" s="135">
        <v>90</v>
      </c>
      <c r="H172" s="51" t="e">
        <f t="shared" si="5"/>
        <v>#DIV/0!</v>
      </c>
      <c r="I172" s="51"/>
    </row>
    <row r="173" spans="1:9" ht="27" customHeight="1">
      <c r="A173" s="99"/>
      <c r="B173" s="99">
        <v>3232</v>
      </c>
      <c r="C173" s="99" t="s">
        <v>20</v>
      </c>
      <c r="D173" s="50">
        <v>11001</v>
      </c>
      <c r="E173" s="135">
        <v>1061.78</v>
      </c>
      <c r="F173" s="135"/>
      <c r="G173" s="135">
        <v>0</v>
      </c>
      <c r="H173" s="51">
        <f t="shared" si="5"/>
        <v>0</v>
      </c>
      <c r="I173" s="51"/>
    </row>
    <row r="174" spans="1:9" ht="27" customHeight="1">
      <c r="A174" s="96" t="s">
        <v>276</v>
      </c>
      <c r="B174" s="49" t="s">
        <v>3</v>
      </c>
      <c r="C174" s="96" t="s">
        <v>290</v>
      </c>
      <c r="D174" s="60"/>
      <c r="E174" s="133">
        <f aca="true" t="shared" si="8" ref="E174:G176">SUM(E175)</f>
        <v>0</v>
      </c>
      <c r="F174" s="133">
        <f t="shared" si="8"/>
        <v>0</v>
      </c>
      <c r="G174" s="133">
        <f t="shared" si="8"/>
        <v>401.4</v>
      </c>
      <c r="H174" s="52" t="e">
        <f t="shared" si="5"/>
        <v>#DIV/0!</v>
      </c>
      <c r="I174" s="45" t="e">
        <f>G174/F174*100</f>
        <v>#DIV/0!</v>
      </c>
    </row>
    <row r="175" spans="1:9" ht="27" customHeight="1">
      <c r="A175" s="49"/>
      <c r="B175" s="96">
        <v>3</v>
      </c>
      <c r="C175" s="96" t="s">
        <v>144</v>
      </c>
      <c r="D175" s="60"/>
      <c r="E175" s="133">
        <f t="shared" si="8"/>
        <v>0</v>
      </c>
      <c r="F175" s="133">
        <f t="shared" si="8"/>
        <v>0</v>
      </c>
      <c r="G175" s="133">
        <f t="shared" si="8"/>
        <v>401.4</v>
      </c>
      <c r="H175" s="52" t="e">
        <f t="shared" si="5"/>
        <v>#DIV/0!</v>
      </c>
      <c r="I175" s="45" t="e">
        <f>G175/F175*100</f>
        <v>#DIV/0!</v>
      </c>
    </row>
    <row r="176" spans="1:9" ht="27" customHeight="1">
      <c r="A176" s="49"/>
      <c r="B176" s="96">
        <v>38</v>
      </c>
      <c r="C176" s="96" t="s">
        <v>287</v>
      </c>
      <c r="D176" s="60"/>
      <c r="E176" s="133">
        <f>SUM(E177)</f>
        <v>0</v>
      </c>
      <c r="F176" s="133">
        <v>0</v>
      </c>
      <c r="G176" s="133">
        <f t="shared" si="8"/>
        <v>401.4</v>
      </c>
      <c r="H176" s="52" t="e">
        <f t="shared" si="5"/>
        <v>#DIV/0!</v>
      </c>
      <c r="I176" s="45" t="e">
        <f>G176/F176*100</f>
        <v>#DIV/0!</v>
      </c>
    </row>
    <row r="177" spans="1:9" ht="27" customHeight="1">
      <c r="A177" s="49"/>
      <c r="B177" s="96">
        <v>381</v>
      </c>
      <c r="C177" s="96" t="s">
        <v>288</v>
      </c>
      <c r="D177" s="60"/>
      <c r="E177" s="136">
        <f>SUM(E178:E178)</f>
        <v>0</v>
      </c>
      <c r="F177" s="135"/>
      <c r="G177" s="136">
        <f>SUM(G178:G178)</f>
        <v>401.4</v>
      </c>
      <c r="H177" s="52" t="e">
        <f t="shared" si="5"/>
        <v>#DIV/0!</v>
      </c>
      <c r="I177" s="45"/>
    </row>
    <row r="178" spans="1:9" ht="27" customHeight="1">
      <c r="A178" s="99"/>
      <c r="B178" s="99">
        <v>3812</v>
      </c>
      <c r="C178" s="99" t="s">
        <v>289</v>
      </c>
      <c r="D178" s="50">
        <v>53102</v>
      </c>
      <c r="E178" s="135">
        <v>0</v>
      </c>
      <c r="F178" s="135"/>
      <c r="G178" s="135">
        <v>401.4</v>
      </c>
      <c r="H178" s="51" t="e">
        <f t="shared" si="5"/>
        <v>#DIV/0!</v>
      </c>
      <c r="I178" s="51"/>
    </row>
    <row r="179" spans="1:9" ht="27" customHeight="1">
      <c r="A179" s="47">
        <v>2402</v>
      </c>
      <c r="B179" s="48" t="s">
        <v>2</v>
      </c>
      <c r="C179" s="47" t="s">
        <v>236</v>
      </c>
      <c r="D179" s="42"/>
      <c r="E179" s="132">
        <f aca="true" t="shared" si="9" ref="E179:G180">SUM(E180)</f>
        <v>102.46</v>
      </c>
      <c r="F179" s="132">
        <f t="shared" si="9"/>
        <v>0</v>
      </c>
      <c r="G179" s="132">
        <f t="shared" si="9"/>
        <v>932.2</v>
      </c>
      <c r="H179" s="174">
        <f>G179/E179*100</f>
        <v>909.8184657427289</v>
      </c>
      <c r="I179" s="174" t="e">
        <f>G179/F179*100</f>
        <v>#DIV/0!</v>
      </c>
    </row>
    <row r="180" spans="1:9" ht="27" customHeight="1">
      <c r="A180" s="96" t="s">
        <v>237</v>
      </c>
      <c r="B180" s="49" t="s">
        <v>3</v>
      </c>
      <c r="C180" s="96" t="s">
        <v>238</v>
      </c>
      <c r="D180" s="60"/>
      <c r="E180" s="133">
        <f t="shared" si="9"/>
        <v>102.46</v>
      </c>
      <c r="F180" s="133">
        <f t="shared" si="9"/>
        <v>0</v>
      </c>
      <c r="G180" s="133">
        <f t="shared" si="9"/>
        <v>932.2</v>
      </c>
      <c r="H180" s="52">
        <f t="shared" si="5"/>
        <v>909.8184657427289</v>
      </c>
      <c r="I180" s="45" t="e">
        <f>G180/F180*100</f>
        <v>#DIV/0!</v>
      </c>
    </row>
    <row r="181" spans="1:9" ht="27" customHeight="1">
      <c r="A181" s="49"/>
      <c r="B181" s="96">
        <v>3</v>
      </c>
      <c r="C181" s="96" t="s">
        <v>144</v>
      </c>
      <c r="D181" s="60"/>
      <c r="E181" s="133">
        <f aca="true" t="shared" si="10" ref="E181:G182">E182</f>
        <v>102.46</v>
      </c>
      <c r="F181" s="133">
        <f t="shared" si="10"/>
        <v>0</v>
      </c>
      <c r="G181" s="133">
        <f t="shared" si="10"/>
        <v>932.2</v>
      </c>
      <c r="H181" s="52">
        <f t="shared" si="5"/>
        <v>909.8184657427289</v>
      </c>
      <c r="I181" s="45" t="e">
        <f>G181/F181*100</f>
        <v>#DIV/0!</v>
      </c>
    </row>
    <row r="182" spans="1:9" ht="27" customHeight="1">
      <c r="A182" s="49"/>
      <c r="B182" s="96">
        <v>32</v>
      </c>
      <c r="C182" s="96" t="s">
        <v>143</v>
      </c>
      <c r="D182" s="60"/>
      <c r="E182" s="133">
        <f t="shared" si="10"/>
        <v>102.46</v>
      </c>
      <c r="F182" s="133">
        <v>0</v>
      </c>
      <c r="G182" s="133">
        <f t="shared" si="10"/>
        <v>932.2</v>
      </c>
      <c r="H182" s="52">
        <f t="shared" si="5"/>
        <v>909.8184657427289</v>
      </c>
      <c r="I182" s="45" t="e">
        <f>G182/F182*100</f>
        <v>#DIV/0!</v>
      </c>
    </row>
    <row r="183" spans="1:9" ht="27" customHeight="1">
      <c r="A183" s="49"/>
      <c r="B183" s="96">
        <v>323</v>
      </c>
      <c r="C183" s="96" t="s">
        <v>13</v>
      </c>
      <c r="D183" s="60"/>
      <c r="E183" s="136">
        <f>E184</f>
        <v>102.46</v>
      </c>
      <c r="F183" s="135"/>
      <c r="G183" s="136">
        <f>G184</f>
        <v>932.2</v>
      </c>
      <c r="H183" s="52">
        <f t="shared" si="5"/>
        <v>909.8184657427289</v>
      </c>
      <c r="I183" s="45"/>
    </row>
    <row r="184" spans="1:9" ht="27" customHeight="1">
      <c r="A184" s="99"/>
      <c r="B184" s="99">
        <v>3232</v>
      </c>
      <c r="C184" s="99" t="s">
        <v>20</v>
      </c>
      <c r="D184" s="50">
        <v>48007</v>
      </c>
      <c r="E184" s="135">
        <v>102.46</v>
      </c>
      <c r="F184" s="135"/>
      <c r="G184" s="135">
        <v>932.2</v>
      </c>
      <c r="H184" s="51">
        <f t="shared" si="5"/>
        <v>909.8184657427289</v>
      </c>
      <c r="I184" s="51"/>
    </row>
    <row r="185" spans="1:9" ht="27" customHeight="1">
      <c r="A185" s="47">
        <v>2406</v>
      </c>
      <c r="B185" s="48" t="s">
        <v>2</v>
      </c>
      <c r="C185" s="47" t="s">
        <v>239</v>
      </c>
      <c r="D185" s="42"/>
      <c r="E185" s="132">
        <f>SUM(E186,E193,E201)</f>
        <v>155.56</v>
      </c>
      <c r="F185" s="132">
        <f>SUM(F186,F193,F201)</f>
        <v>7684</v>
      </c>
      <c r="G185" s="132">
        <f>SUM(G186,G193,G201)</f>
        <v>153.45</v>
      </c>
      <c r="H185" s="174">
        <f>G185/E185*100</f>
        <v>98.64361018256619</v>
      </c>
      <c r="I185" s="174">
        <f>G185/F185*100</f>
        <v>1.997006767308693</v>
      </c>
    </row>
    <row r="186" spans="1:9" ht="27" customHeight="1">
      <c r="A186" s="96" t="s">
        <v>240</v>
      </c>
      <c r="B186" s="49" t="s">
        <v>3</v>
      </c>
      <c r="C186" s="96" t="s">
        <v>241</v>
      </c>
      <c r="D186" s="60"/>
      <c r="E186" s="133">
        <f aca="true" t="shared" si="11" ref="E186:G187">E187</f>
        <v>0</v>
      </c>
      <c r="F186" s="133">
        <f t="shared" si="11"/>
        <v>5973</v>
      </c>
      <c r="G186" s="133">
        <f t="shared" si="11"/>
        <v>0</v>
      </c>
      <c r="H186" s="52" t="e">
        <f t="shared" si="5"/>
        <v>#DIV/0!</v>
      </c>
      <c r="I186" s="45">
        <f>G186/F186*100</f>
        <v>0</v>
      </c>
    </row>
    <row r="187" spans="1:9" ht="27" customHeight="1">
      <c r="A187" s="49"/>
      <c r="B187" s="96">
        <v>4</v>
      </c>
      <c r="C187" s="96" t="s">
        <v>147</v>
      </c>
      <c r="D187" s="60"/>
      <c r="E187" s="133">
        <f t="shared" si="11"/>
        <v>0</v>
      </c>
      <c r="F187" s="133">
        <f t="shared" si="11"/>
        <v>5973</v>
      </c>
      <c r="G187" s="133">
        <f t="shared" si="11"/>
        <v>0</v>
      </c>
      <c r="H187" s="52" t="e">
        <f t="shared" si="5"/>
        <v>#DIV/0!</v>
      </c>
      <c r="I187" s="45">
        <f>G187/F187*100</f>
        <v>0</v>
      </c>
    </row>
    <row r="188" spans="1:9" ht="27" customHeight="1">
      <c r="A188" s="49"/>
      <c r="B188" s="96">
        <v>42</v>
      </c>
      <c r="C188" s="96" t="s">
        <v>146</v>
      </c>
      <c r="D188" s="60"/>
      <c r="E188" s="133">
        <f>SUM(E189)</f>
        <v>0</v>
      </c>
      <c r="F188" s="133">
        <v>5973</v>
      </c>
      <c r="G188" s="133">
        <f>SUM(G189)</f>
        <v>0</v>
      </c>
      <c r="H188" s="52" t="e">
        <f t="shared" si="5"/>
        <v>#DIV/0!</v>
      </c>
      <c r="I188" s="45">
        <f>G188/F188*100</f>
        <v>0</v>
      </c>
    </row>
    <row r="189" spans="1:9" ht="27" customHeight="1">
      <c r="A189" s="49"/>
      <c r="B189" s="96" t="s">
        <v>21</v>
      </c>
      <c r="C189" s="96" t="s">
        <v>22</v>
      </c>
      <c r="D189" s="60"/>
      <c r="E189" s="133">
        <f>SUM(E190:E192)</f>
        <v>0</v>
      </c>
      <c r="F189" s="135"/>
      <c r="G189" s="133">
        <f>SUM(G190:G192)</f>
        <v>0</v>
      </c>
      <c r="H189" s="52" t="e">
        <f t="shared" si="5"/>
        <v>#DIV/0!</v>
      </c>
      <c r="I189" s="45"/>
    </row>
    <row r="190" spans="1:9" ht="27" customHeight="1">
      <c r="A190" s="99"/>
      <c r="B190" s="99" t="s">
        <v>23</v>
      </c>
      <c r="C190" s="99" t="s">
        <v>24</v>
      </c>
      <c r="D190" s="50">
        <v>47400</v>
      </c>
      <c r="E190" s="135">
        <v>0</v>
      </c>
      <c r="F190" s="135"/>
      <c r="G190" s="135">
        <v>0</v>
      </c>
      <c r="H190" s="51" t="e">
        <f t="shared" si="5"/>
        <v>#DIV/0!</v>
      </c>
      <c r="I190" s="51"/>
    </row>
    <row r="191" spans="1:9" ht="27" customHeight="1">
      <c r="A191" s="99"/>
      <c r="B191" s="99" t="s">
        <v>23</v>
      </c>
      <c r="C191" s="99" t="s">
        <v>24</v>
      </c>
      <c r="D191" s="50">
        <v>62400</v>
      </c>
      <c r="E191" s="135">
        <v>0</v>
      </c>
      <c r="F191" s="135"/>
      <c r="G191" s="135">
        <v>0</v>
      </c>
      <c r="H191" s="51" t="e">
        <f t="shared" si="5"/>
        <v>#DIV/0!</v>
      </c>
      <c r="I191" s="51"/>
    </row>
    <row r="192" spans="1:9" ht="27" customHeight="1">
      <c r="A192" s="99"/>
      <c r="B192" s="99" t="s">
        <v>39</v>
      </c>
      <c r="C192" s="99" t="s">
        <v>40</v>
      </c>
      <c r="D192" s="50">
        <v>47400</v>
      </c>
      <c r="E192" s="135">
        <v>0</v>
      </c>
      <c r="F192" s="135"/>
      <c r="G192" s="135">
        <v>0</v>
      </c>
      <c r="H192" s="51" t="e">
        <f t="shared" si="5"/>
        <v>#DIV/0!</v>
      </c>
      <c r="I192" s="51"/>
    </row>
    <row r="193" spans="1:9" ht="27" customHeight="1">
      <c r="A193" s="96" t="s">
        <v>242</v>
      </c>
      <c r="B193" s="49" t="s">
        <v>3</v>
      </c>
      <c r="C193" s="96" t="s">
        <v>243</v>
      </c>
      <c r="D193" s="60"/>
      <c r="E193" s="133">
        <f aca="true" t="shared" si="12" ref="E193:G195">E194</f>
        <v>155.56</v>
      </c>
      <c r="F193" s="133">
        <f t="shared" si="12"/>
        <v>1381</v>
      </c>
      <c r="G193" s="133">
        <f t="shared" si="12"/>
        <v>98.45</v>
      </c>
      <c r="H193" s="52">
        <f t="shared" si="5"/>
        <v>63.287477500642844</v>
      </c>
      <c r="I193" s="45">
        <f>G193/F193*100</f>
        <v>7.128892107168719</v>
      </c>
    </row>
    <row r="194" spans="1:9" ht="27" customHeight="1">
      <c r="A194" s="49"/>
      <c r="B194" s="96">
        <v>4</v>
      </c>
      <c r="C194" s="96" t="s">
        <v>147</v>
      </c>
      <c r="D194" s="60"/>
      <c r="E194" s="133">
        <f t="shared" si="12"/>
        <v>155.56</v>
      </c>
      <c r="F194" s="133">
        <f t="shared" si="12"/>
        <v>1381</v>
      </c>
      <c r="G194" s="133">
        <f t="shared" si="12"/>
        <v>98.45</v>
      </c>
      <c r="H194" s="52">
        <f t="shared" si="5"/>
        <v>63.287477500642844</v>
      </c>
      <c r="I194" s="45">
        <f>G194/F194*100</f>
        <v>7.128892107168719</v>
      </c>
    </row>
    <row r="195" spans="1:9" ht="27" customHeight="1">
      <c r="A195" s="49"/>
      <c r="B195" s="96">
        <v>42</v>
      </c>
      <c r="C195" s="96" t="s">
        <v>146</v>
      </c>
      <c r="D195" s="60"/>
      <c r="E195" s="133">
        <f t="shared" si="12"/>
        <v>155.56</v>
      </c>
      <c r="F195" s="133">
        <v>1381</v>
      </c>
      <c r="G195" s="133">
        <f t="shared" si="12"/>
        <v>98.45</v>
      </c>
      <c r="H195" s="52">
        <f t="shared" si="5"/>
        <v>63.287477500642844</v>
      </c>
      <c r="I195" s="45">
        <f>G195/F195*100</f>
        <v>7.128892107168719</v>
      </c>
    </row>
    <row r="196" spans="1:9" ht="27" customHeight="1">
      <c r="A196" s="49"/>
      <c r="B196" s="96" t="s">
        <v>59</v>
      </c>
      <c r="C196" s="96" t="s">
        <v>60</v>
      </c>
      <c r="D196" s="60"/>
      <c r="E196" s="133">
        <f>SUM(E197:E200)</f>
        <v>155.56</v>
      </c>
      <c r="F196" s="134"/>
      <c r="G196" s="133">
        <f>SUM(G197:G200)</f>
        <v>98.45</v>
      </c>
      <c r="H196" s="52">
        <f t="shared" si="5"/>
        <v>63.287477500642844</v>
      </c>
      <c r="I196" s="45"/>
    </row>
    <row r="197" spans="1:9" ht="27" customHeight="1">
      <c r="A197" s="99"/>
      <c r="B197" s="99" t="s">
        <v>61</v>
      </c>
      <c r="C197" s="99" t="s">
        <v>62</v>
      </c>
      <c r="D197" s="50">
        <v>11001</v>
      </c>
      <c r="E197" s="135">
        <v>0</v>
      </c>
      <c r="F197" s="135"/>
      <c r="G197" s="135">
        <v>0</v>
      </c>
      <c r="H197" s="51" t="e">
        <f t="shared" si="5"/>
        <v>#DIV/0!</v>
      </c>
      <c r="I197" s="52"/>
    </row>
    <row r="198" spans="1:9" ht="27" customHeight="1">
      <c r="A198" s="99"/>
      <c r="B198" s="99" t="s">
        <v>61</v>
      </c>
      <c r="C198" s="99" t="s">
        <v>62</v>
      </c>
      <c r="D198" s="50">
        <v>47400</v>
      </c>
      <c r="E198" s="135">
        <v>62.65</v>
      </c>
      <c r="F198" s="135"/>
      <c r="G198" s="135">
        <v>0</v>
      </c>
      <c r="H198" s="51">
        <f t="shared" si="5"/>
        <v>0</v>
      </c>
      <c r="I198" s="52"/>
    </row>
    <row r="199" spans="1:9" ht="27" customHeight="1">
      <c r="A199" s="99"/>
      <c r="B199" s="99" t="s">
        <v>61</v>
      </c>
      <c r="C199" s="99" t="s">
        <v>62</v>
      </c>
      <c r="D199" s="50">
        <v>53082</v>
      </c>
      <c r="E199" s="135">
        <v>0</v>
      </c>
      <c r="F199" s="135"/>
      <c r="G199" s="135">
        <v>0</v>
      </c>
      <c r="H199" s="51" t="e">
        <f t="shared" si="5"/>
        <v>#DIV/0!</v>
      </c>
      <c r="I199" s="52"/>
    </row>
    <row r="200" spans="1:9" ht="27" customHeight="1">
      <c r="A200" s="99"/>
      <c r="B200" s="99" t="s">
        <v>61</v>
      </c>
      <c r="C200" s="99" t="s">
        <v>62</v>
      </c>
      <c r="D200" s="50">
        <v>62400</v>
      </c>
      <c r="E200" s="135">
        <v>92.91</v>
      </c>
      <c r="F200" s="135"/>
      <c r="G200" s="135">
        <v>98.45</v>
      </c>
      <c r="H200" s="51">
        <f t="shared" si="5"/>
        <v>105.9627596598859</v>
      </c>
      <c r="I200" s="52"/>
    </row>
    <row r="201" spans="1:9" ht="27" customHeight="1">
      <c r="A201" s="96" t="s">
        <v>277</v>
      </c>
      <c r="B201" s="49" t="s">
        <v>3</v>
      </c>
      <c r="C201" s="96" t="s">
        <v>278</v>
      </c>
      <c r="D201" s="60"/>
      <c r="E201" s="133">
        <f aca="true" t="shared" si="13" ref="E201:G203">E202</f>
        <v>0</v>
      </c>
      <c r="F201" s="133">
        <f t="shared" si="13"/>
        <v>330</v>
      </c>
      <c r="G201" s="133">
        <f t="shared" si="13"/>
        <v>55</v>
      </c>
      <c r="H201" s="52" t="e">
        <f t="shared" si="5"/>
        <v>#DIV/0!</v>
      </c>
      <c r="I201" s="45">
        <f>G201/F201*100</f>
        <v>16.666666666666664</v>
      </c>
    </row>
    <row r="202" spans="1:9" ht="27" customHeight="1">
      <c r="A202" s="49"/>
      <c r="B202" s="96">
        <v>4</v>
      </c>
      <c r="C202" s="96" t="s">
        <v>147</v>
      </c>
      <c r="D202" s="60"/>
      <c r="E202" s="133">
        <f t="shared" si="13"/>
        <v>0</v>
      </c>
      <c r="F202" s="133">
        <f t="shared" si="13"/>
        <v>330</v>
      </c>
      <c r="G202" s="133">
        <f t="shared" si="13"/>
        <v>55</v>
      </c>
      <c r="H202" s="52" t="e">
        <f aca="true" t="shared" si="14" ref="H202:H229">G202/E202*100</f>
        <v>#DIV/0!</v>
      </c>
      <c r="I202" s="45">
        <f>G202/F202*100</f>
        <v>16.666666666666664</v>
      </c>
    </row>
    <row r="203" spans="1:9" ht="27" customHeight="1">
      <c r="A203" s="49"/>
      <c r="B203" s="96">
        <v>42</v>
      </c>
      <c r="C203" s="96" t="s">
        <v>146</v>
      </c>
      <c r="D203" s="60"/>
      <c r="E203" s="133">
        <f t="shared" si="13"/>
        <v>0</v>
      </c>
      <c r="F203" s="133">
        <v>330</v>
      </c>
      <c r="G203" s="133">
        <f t="shared" si="13"/>
        <v>55</v>
      </c>
      <c r="H203" s="52" t="e">
        <f t="shared" si="14"/>
        <v>#DIV/0!</v>
      </c>
      <c r="I203" s="45">
        <f>G203/F203*100</f>
        <v>16.666666666666664</v>
      </c>
    </row>
    <row r="204" spans="1:9" ht="27" customHeight="1">
      <c r="A204" s="49"/>
      <c r="B204" s="96" t="s">
        <v>59</v>
      </c>
      <c r="C204" s="96" t="s">
        <v>60</v>
      </c>
      <c r="D204" s="60"/>
      <c r="E204" s="133">
        <f>SUM(E205)</f>
        <v>0</v>
      </c>
      <c r="F204" s="134"/>
      <c r="G204" s="133">
        <f>SUM(G205)</f>
        <v>55</v>
      </c>
      <c r="H204" s="52" t="e">
        <f t="shared" si="14"/>
        <v>#DIV/0!</v>
      </c>
      <c r="I204" s="45"/>
    </row>
    <row r="205" spans="1:9" ht="27" customHeight="1">
      <c r="A205" s="99"/>
      <c r="B205" s="99" t="s">
        <v>61</v>
      </c>
      <c r="C205" s="99" t="s">
        <v>62</v>
      </c>
      <c r="D205" s="50">
        <v>11001</v>
      </c>
      <c r="E205" s="135">
        <v>0</v>
      </c>
      <c r="F205" s="135"/>
      <c r="G205" s="135">
        <v>55</v>
      </c>
      <c r="H205" s="51" t="e">
        <f t="shared" si="14"/>
        <v>#DIV/0!</v>
      </c>
      <c r="I205" s="52"/>
    </row>
    <row r="206" spans="1:9" ht="27" customHeight="1">
      <c r="A206" s="47">
        <v>9108</v>
      </c>
      <c r="B206" s="48" t="s">
        <v>2</v>
      </c>
      <c r="C206" s="47" t="s">
        <v>244</v>
      </c>
      <c r="D206" s="42"/>
      <c r="E206" s="132">
        <f>SUM(E207)</f>
        <v>5112.01</v>
      </c>
      <c r="F206" s="132">
        <f>SUM(F207)</f>
        <v>0</v>
      </c>
      <c r="G206" s="132">
        <f>SUM(G207)</f>
        <v>0</v>
      </c>
      <c r="H206" s="174">
        <f>G206/E206*100</f>
        <v>0</v>
      </c>
      <c r="I206" s="174" t="e">
        <f>G206/F206*100</f>
        <v>#DIV/0!</v>
      </c>
    </row>
    <row r="207" spans="1:9" ht="27" customHeight="1">
      <c r="A207" s="96" t="s">
        <v>245</v>
      </c>
      <c r="B207" s="49" t="s">
        <v>3</v>
      </c>
      <c r="C207" s="96" t="s">
        <v>246</v>
      </c>
      <c r="D207" s="60"/>
      <c r="E207" s="133">
        <f>E208</f>
        <v>5112.01</v>
      </c>
      <c r="F207" s="133">
        <f>F208</f>
        <v>0</v>
      </c>
      <c r="G207" s="133">
        <f>G208</f>
        <v>0</v>
      </c>
      <c r="H207" s="52">
        <f t="shared" si="14"/>
        <v>0</v>
      </c>
      <c r="I207" s="45" t="e">
        <f>G207/F207*100</f>
        <v>#DIV/0!</v>
      </c>
    </row>
    <row r="208" spans="1:9" ht="27" customHeight="1">
      <c r="A208" s="49"/>
      <c r="B208" s="96">
        <v>3</v>
      </c>
      <c r="C208" s="96" t="s">
        <v>144</v>
      </c>
      <c r="D208" s="60"/>
      <c r="E208" s="133">
        <f>SUM(E209)</f>
        <v>5112.01</v>
      </c>
      <c r="F208" s="133">
        <f>SUM(F209)</f>
        <v>0</v>
      </c>
      <c r="G208" s="133">
        <f>SUM(G209)</f>
        <v>0</v>
      </c>
      <c r="H208" s="52">
        <f t="shared" si="14"/>
        <v>0</v>
      </c>
      <c r="I208" s="45" t="e">
        <f>G208/F208*100</f>
        <v>#DIV/0!</v>
      </c>
    </row>
    <row r="209" spans="1:9" ht="27" customHeight="1">
      <c r="A209" s="49"/>
      <c r="B209" s="96">
        <v>31</v>
      </c>
      <c r="C209" s="96" t="s">
        <v>215</v>
      </c>
      <c r="D209" s="60"/>
      <c r="E209" s="133">
        <f>SUM(E210,E213,E215)</f>
        <v>5112.01</v>
      </c>
      <c r="F209" s="133">
        <v>0</v>
      </c>
      <c r="G209" s="133">
        <f>SUM(G210,G213,G215)</f>
        <v>0</v>
      </c>
      <c r="H209" s="52">
        <f t="shared" si="14"/>
        <v>0</v>
      </c>
      <c r="I209" s="45" t="e">
        <f>G209/F209*100</f>
        <v>#DIV/0!</v>
      </c>
    </row>
    <row r="210" spans="1:9" ht="27" customHeight="1">
      <c r="A210" s="49"/>
      <c r="B210" s="96">
        <v>311</v>
      </c>
      <c r="C210" s="96" t="s">
        <v>216</v>
      </c>
      <c r="D210" s="60"/>
      <c r="E210" s="133">
        <f>SUM(E211:E212)</f>
        <v>4217.110000000001</v>
      </c>
      <c r="F210" s="134"/>
      <c r="G210" s="133">
        <f>SUM(G211:G212)</f>
        <v>0</v>
      </c>
      <c r="H210" s="52">
        <f t="shared" si="14"/>
        <v>0</v>
      </c>
      <c r="I210" s="45"/>
    </row>
    <row r="211" spans="1:9" ht="27" customHeight="1">
      <c r="A211" s="99"/>
      <c r="B211" s="99">
        <v>3111</v>
      </c>
      <c r="C211" s="99" t="s">
        <v>217</v>
      </c>
      <c r="D211" s="50">
        <v>11001</v>
      </c>
      <c r="E211" s="135">
        <v>380.73</v>
      </c>
      <c r="F211" s="135"/>
      <c r="G211" s="135">
        <v>0</v>
      </c>
      <c r="H211" s="51">
        <f t="shared" si="14"/>
        <v>0</v>
      </c>
      <c r="I211" s="51"/>
    </row>
    <row r="212" spans="1:9" ht="27" customHeight="1">
      <c r="A212" s="99"/>
      <c r="B212" s="99">
        <v>3111</v>
      </c>
      <c r="C212" s="99" t="s">
        <v>217</v>
      </c>
      <c r="D212" s="50">
        <v>51100</v>
      </c>
      <c r="E212" s="135">
        <v>3836.38</v>
      </c>
      <c r="F212" s="135"/>
      <c r="G212" s="135">
        <v>0</v>
      </c>
      <c r="H212" s="51">
        <f t="shared" si="14"/>
        <v>0</v>
      </c>
      <c r="I212" s="51"/>
    </row>
    <row r="213" spans="1:9" ht="27" customHeight="1">
      <c r="A213" s="49"/>
      <c r="B213" s="96">
        <v>312</v>
      </c>
      <c r="C213" s="96" t="s">
        <v>218</v>
      </c>
      <c r="D213" s="60"/>
      <c r="E213" s="136">
        <f>SUM(E214:E214)</f>
        <v>199.08</v>
      </c>
      <c r="F213" s="135"/>
      <c r="G213" s="136">
        <f>SUM(G214:G214)</f>
        <v>0</v>
      </c>
      <c r="H213" s="52">
        <f t="shared" si="14"/>
        <v>0</v>
      </c>
      <c r="I213" s="45"/>
    </row>
    <row r="214" spans="1:9" ht="27" customHeight="1">
      <c r="A214" s="99"/>
      <c r="B214" s="99">
        <v>3121</v>
      </c>
      <c r="C214" s="99" t="s">
        <v>218</v>
      </c>
      <c r="D214" s="50">
        <v>51100</v>
      </c>
      <c r="E214" s="135">
        <v>199.08</v>
      </c>
      <c r="F214" s="135"/>
      <c r="G214" s="135">
        <v>0</v>
      </c>
      <c r="H214" s="51">
        <f t="shared" si="14"/>
        <v>0</v>
      </c>
      <c r="I214" s="51"/>
    </row>
    <row r="215" spans="1:9" ht="27" customHeight="1">
      <c r="A215" s="49"/>
      <c r="B215" s="96">
        <v>313</v>
      </c>
      <c r="C215" s="96" t="s">
        <v>219</v>
      </c>
      <c r="D215" s="60"/>
      <c r="E215" s="133">
        <f>SUM(E216:E217)</f>
        <v>695.82</v>
      </c>
      <c r="F215" s="135"/>
      <c r="G215" s="133">
        <f>SUM(G216:G217)</f>
        <v>0</v>
      </c>
      <c r="H215" s="52">
        <f t="shared" si="14"/>
        <v>0</v>
      </c>
      <c r="I215" s="45"/>
    </row>
    <row r="216" spans="1:9" ht="27" customHeight="1">
      <c r="A216" s="49"/>
      <c r="B216" s="99">
        <v>3132</v>
      </c>
      <c r="C216" s="99" t="s">
        <v>220</v>
      </c>
      <c r="D216" s="50">
        <v>11001</v>
      </c>
      <c r="E216" s="135">
        <v>62.82</v>
      </c>
      <c r="F216" s="135"/>
      <c r="G216" s="135">
        <v>0</v>
      </c>
      <c r="H216" s="51">
        <f t="shared" si="14"/>
        <v>0</v>
      </c>
      <c r="I216" s="52"/>
    </row>
    <row r="217" spans="1:9" ht="27" customHeight="1">
      <c r="A217" s="49"/>
      <c r="B217" s="99">
        <v>3132</v>
      </c>
      <c r="C217" s="99" t="s">
        <v>220</v>
      </c>
      <c r="D217" s="50">
        <v>51100</v>
      </c>
      <c r="E217" s="135">
        <v>633</v>
      </c>
      <c r="F217" s="135"/>
      <c r="G217" s="135">
        <v>0</v>
      </c>
      <c r="H217" s="51">
        <f t="shared" si="14"/>
        <v>0</v>
      </c>
      <c r="I217" s="52"/>
    </row>
    <row r="218" spans="1:9" ht="27" customHeight="1">
      <c r="A218" s="47">
        <v>9211</v>
      </c>
      <c r="B218" s="48" t="s">
        <v>2</v>
      </c>
      <c r="C218" s="47" t="s">
        <v>279</v>
      </c>
      <c r="D218" s="42"/>
      <c r="E218" s="132">
        <f>SUM(E219)</f>
        <v>0</v>
      </c>
      <c r="F218" s="132">
        <f>SUM(F219)</f>
        <v>5049</v>
      </c>
      <c r="G218" s="132">
        <f>SUM(G219)</f>
        <v>6359.49</v>
      </c>
      <c r="H218" s="174" t="e">
        <f>G218/E218*100</f>
        <v>#DIV/0!</v>
      </c>
      <c r="I218" s="174">
        <f>G218/F218*100</f>
        <v>125.9554367201426</v>
      </c>
    </row>
    <row r="219" spans="1:9" ht="27" customHeight="1">
      <c r="A219" s="96" t="s">
        <v>291</v>
      </c>
      <c r="B219" s="49" t="s">
        <v>3</v>
      </c>
      <c r="C219" s="96" t="s">
        <v>280</v>
      </c>
      <c r="D219" s="60"/>
      <c r="E219" s="133">
        <f>E220</f>
        <v>0</v>
      </c>
      <c r="F219" s="133">
        <f>F220</f>
        <v>5049</v>
      </c>
      <c r="G219" s="133">
        <f>G220</f>
        <v>6359.49</v>
      </c>
      <c r="H219" s="52" t="e">
        <f t="shared" si="14"/>
        <v>#DIV/0!</v>
      </c>
      <c r="I219" s="45">
        <f>G219/F219*100</f>
        <v>125.9554367201426</v>
      </c>
    </row>
    <row r="220" spans="1:9" ht="27" customHeight="1">
      <c r="A220" s="49"/>
      <c r="B220" s="96">
        <v>3</v>
      </c>
      <c r="C220" s="96" t="s">
        <v>144</v>
      </c>
      <c r="D220" s="60"/>
      <c r="E220" s="133">
        <f>SUM(E221)</f>
        <v>0</v>
      </c>
      <c r="F220" s="133">
        <f>SUM(F221)</f>
        <v>5049</v>
      </c>
      <c r="G220" s="133">
        <f>SUM(G221)</f>
        <v>6359.49</v>
      </c>
      <c r="H220" s="52" t="e">
        <f t="shared" si="14"/>
        <v>#DIV/0!</v>
      </c>
      <c r="I220" s="45">
        <f>G220/F220*100</f>
        <v>125.9554367201426</v>
      </c>
    </row>
    <row r="221" spans="1:9" ht="27" customHeight="1">
      <c r="A221" s="49"/>
      <c r="B221" s="96">
        <v>31</v>
      </c>
      <c r="C221" s="96" t="s">
        <v>215</v>
      </c>
      <c r="D221" s="60"/>
      <c r="E221" s="133">
        <f>SUM(E222,E225,E227)</f>
        <v>0</v>
      </c>
      <c r="F221" s="133">
        <v>5049</v>
      </c>
      <c r="G221" s="133">
        <f>SUM(G222,G225,G227)</f>
        <v>6359.49</v>
      </c>
      <c r="H221" s="52" t="e">
        <f t="shared" si="14"/>
        <v>#DIV/0!</v>
      </c>
      <c r="I221" s="45">
        <f>G221/F221*100</f>
        <v>125.9554367201426</v>
      </c>
    </row>
    <row r="222" spans="1:9" ht="27" customHeight="1">
      <c r="A222" s="49"/>
      <c r="B222" s="96">
        <v>311</v>
      </c>
      <c r="C222" s="96" t="s">
        <v>216</v>
      </c>
      <c r="D222" s="60"/>
      <c r="E222" s="133">
        <f>SUM(E223:E224)</f>
        <v>0</v>
      </c>
      <c r="F222" s="134"/>
      <c r="G222" s="133">
        <f>SUM(G223:G224)</f>
        <v>5201.28</v>
      </c>
      <c r="H222" s="52" t="e">
        <f t="shared" si="14"/>
        <v>#DIV/0!</v>
      </c>
      <c r="I222" s="45"/>
    </row>
    <row r="223" spans="1:9" ht="27" customHeight="1">
      <c r="A223" s="99"/>
      <c r="B223" s="99">
        <v>3111</v>
      </c>
      <c r="C223" s="99" t="s">
        <v>217</v>
      </c>
      <c r="D223" s="50">
        <v>11001</v>
      </c>
      <c r="E223" s="135">
        <v>0</v>
      </c>
      <c r="F223" s="135"/>
      <c r="G223" s="135">
        <v>1517.16</v>
      </c>
      <c r="H223" s="51" t="e">
        <f t="shared" si="14"/>
        <v>#DIV/0!</v>
      </c>
      <c r="I223" s="51"/>
    </row>
    <row r="224" spans="1:9" ht="27" customHeight="1">
      <c r="A224" s="99"/>
      <c r="B224" s="99">
        <v>3111</v>
      </c>
      <c r="C224" s="99" t="s">
        <v>217</v>
      </c>
      <c r="D224" s="50">
        <v>51100</v>
      </c>
      <c r="E224" s="135">
        <v>0</v>
      </c>
      <c r="F224" s="135"/>
      <c r="G224" s="135">
        <v>3684.12</v>
      </c>
      <c r="H224" s="51" t="e">
        <f t="shared" si="14"/>
        <v>#DIV/0!</v>
      </c>
      <c r="I224" s="51"/>
    </row>
    <row r="225" spans="1:9" ht="27" customHeight="1">
      <c r="A225" s="49"/>
      <c r="B225" s="96">
        <v>312</v>
      </c>
      <c r="C225" s="96" t="s">
        <v>218</v>
      </c>
      <c r="D225" s="60"/>
      <c r="E225" s="136">
        <f>SUM(E226:E226)</f>
        <v>0</v>
      </c>
      <c r="F225" s="135"/>
      <c r="G225" s="136">
        <f>SUM(G226:G226)</f>
        <v>300</v>
      </c>
      <c r="H225" s="52" t="e">
        <f t="shared" si="14"/>
        <v>#DIV/0!</v>
      </c>
      <c r="I225" s="45"/>
    </row>
    <row r="226" spans="1:9" ht="27" customHeight="1">
      <c r="A226" s="99"/>
      <c r="B226" s="99">
        <v>3121</v>
      </c>
      <c r="C226" s="99" t="s">
        <v>218</v>
      </c>
      <c r="D226" s="50">
        <v>11001</v>
      </c>
      <c r="E226" s="135">
        <v>0</v>
      </c>
      <c r="F226" s="135"/>
      <c r="G226" s="135">
        <v>300</v>
      </c>
      <c r="H226" s="51" t="e">
        <f t="shared" si="14"/>
        <v>#DIV/0!</v>
      </c>
      <c r="I226" s="51"/>
    </row>
    <row r="227" spans="1:9" ht="27" customHeight="1">
      <c r="A227" s="49"/>
      <c r="B227" s="96">
        <v>313</v>
      </c>
      <c r="C227" s="96" t="s">
        <v>219</v>
      </c>
      <c r="D227" s="60"/>
      <c r="E227" s="133">
        <f>SUM(E228:E229)</f>
        <v>0</v>
      </c>
      <c r="F227" s="135"/>
      <c r="G227" s="133">
        <f>SUM(G228:G229)</f>
        <v>858.21</v>
      </c>
      <c r="H227" s="52" t="e">
        <f t="shared" si="14"/>
        <v>#DIV/0!</v>
      </c>
      <c r="I227" s="45"/>
    </row>
    <row r="228" spans="1:9" ht="27" customHeight="1">
      <c r="A228" s="49"/>
      <c r="B228" s="99">
        <v>3132</v>
      </c>
      <c r="C228" s="99" t="s">
        <v>220</v>
      </c>
      <c r="D228" s="50">
        <v>11001</v>
      </c>
      <c r="E228" s="135">
        <v>0</v>
      </c>
      <c r="F228" s="135"/>
      <c r="G228" s="135">
        <v>250.33</v>
      </c>
      <c r="H228" s="51" t="e">
        <f t="shared" si="14"/>
        <v>#DIV/0!</v>
      </c>
      <c r="I228" s="52"/>
    </row>
    <row r="229" spans="1:9" ht="27" customHeight="1">
      <c r="A229" s="49"/>
      <c r="B229" s="99">
        <v>3132</v>
      </c>
      <c r="C229" s="99" t="s">
        <v>220</v>
      </c>
      <c r="D229" s="50">
        <v>51100</v>
      </c>
      <c r="E229" s="135">
        <v>0</v>
      </c>
      <c r="F229" s="135"/>
      <c r="G229" s="135">
        <v>607.88</v>
      </c>
      <c r="H229" s="51" t="e">
        <f t="shared" si="14"/>
        <v>#DIV/0!</v>
      </c>
      <c r="I229" s="52"/>
    </row>
    <row r="230" spans="1:9" ht="9.75" customHeight="1">
      <c r="A230" s="101"/>
      <c r="B230" s="102"/>
      <c r="C230" s="102"/>
      <c r="D230" s="65"/>
      <c r="E230" s="143"/>
      <c r="F230" s="137"/>
      <c r="G230" s="137"/>
      <c r="H230" s="66"/>
      <c r="I230" s="67"/>
    </row>
    <row r="231" spans="1:9" ht="12.75" customHeight="1">
      <c r="A231" s="164" t="s">
        <v>292</v>
      </c>
      <c r="B231" s="164"/>
      <c r="C231" s="103"/>
      <c r="D231" s="65"/>
      <c r="E231" s="143"/>
      <c r="F231" s="3" t="s">
        <v>248</v>
      </c>
      <c r="G231" s="137"/>
      <c r="H231" s="66"/>
      <c r="I231" s="67"/>
    </row>
    <row r="232" spans="1:9" ht="12.75" customHeight="1">
      <c r="A232" s="148" t="s">
        <v>295</v>
      </c>
      <c r="B232"/>
      <c r="C232" s="103"/>
      <c r="D232" s="65"/>
      <c r="E232" s="143"/>
      <c r="F232" s="3" t="s">
        <v>249</v>
      </c>
      <c r="G232" s="137"/>
      <c r="H232" s="66"/>
      <c r="I232" s="67"/>
    </row>
    <row r="233" spans="1:9" ht="12.75" customHeight="1">
      <c r="A233" s="164" t="s">
        <v>294</v>
      </c>
      <c r="B233" s="164"/>
      <c r="C233" s="103"/>
      <c r="D233" s="65"/>
      <c r="E233" s="143"/>
      <c r="F233" s="137"/>
      <c r="G233" s="137"/>
      <c r="H233" s="66"/>
      <c r="I233" s="66"/>
    </row>
  </sheetData>
  <sheetProtection/>
  <mergeCells count="5">
    <mergeCell ref="B2:C2"/>
    <mergeCell ref="B3:C3"/>
    <mergeCell ref="A1:I1"/>
    <mergeCell ref="A231:B231"/>
    <mergeCell ref="A233:B23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scale="60" r:id="rId1"/>
  <headerFooter alignWithMargins="0">
    <oddFooter>&amp;L&amp;C&amp;R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2023-07-10T12:22:17Z</dcterms:modified>
  <cp:category/>
  <cp:version/>
  <cp:contentType/>
  <cp:contentStatus/>
</cp:coreProperties>
</file>